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4.xml" ContentType="application/vnd.openxmlformats-officedocument.drawing+xml"/>
  <Override PartName="/xl/slicers/slicer1.xml" ContentType="application/vnd.ms-excel.slicer+xml"/>
  <Override PartName="/xl/drawings/drawing5.xml" ContentType="application/vnd.openxmlformats-officedocument.drawing+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D:\WORK\TOM\20251031 SHARMIN Datadent Development\"/>
    </mc:Choice>
  </mc:AlternateContent>
  <xr:revisionPtr revIDLastSave="0" documentId="13_ncr:1_{2DE9C50D-3428-4CF7-92AF-85766A8578B6}" xr6:coauthVersionLast="47" xr6:coauthVersionMax="47" xr10:uidLastSave="{00000000-0000-0000-0000-000000000000}"/>
  <bookViews>
    <workbookView xWindow="-96" yWindow="-96" windowWidth="17472" windowHeight="10272" tabRatio="813" firstSheet="1" activeTab="5" xr2:uid="{00000000-000D-0000-FFFF-FFFF00000000}"/>
  </bookViews>
  <sheets>
    <sheet name="READ ME" sheetId="4" state="hidden" r:id="rId1"/>
    <sheet name="START HERE Instructions for use" sheetId="20" r:id="rId2"/>
    <sheet name="1. Introduction" sheetId="13" r:id="rId3"/>
    <sheet name="2. Indicators list" sheetId="15" r:id="rId4"/>
    <sheet name="Frequencies" sheetId="16" state="hidden" r:id="rId5"/>
    <sheet name="3. Report" sheetId="19" r:id="rId6"/>
    <sheet name="4. List of abbrev." sheetId="14" r:id="rId7"/>
  </sheets>
  <definedNames>
    <definedName name="_xlnm._FilterDatabase" localSheetId="3" hidden="1">'2. Indicators list'!$C$1:$O$191</definedName>
    <definedName name="Google_Sheet_Link_1005789571" hidden="1">HL_Navigator</definedName>
    <definedName name="Google_Sheet_Link_106064040_366661338" hidden="1">HL_13</definedName>
    <definedName name="Google_Sheet_Link_1096428037_633148336" hidden="1">HL_4</definedName>
    <definedName name="Google_Sheet_Link_1188132615" hidden="1">HL_Navigator</definedName>
    <definedName name="Google_Sheet_Link_1308315457_18803071" hidden="1">HL_14</definedName>
    <definedName name="Google_Sheet_Link_1324379675_370973736" hidden="1">HL_4</definedName>
    <definedName name="Google_Sheet_Link_1360825161_633148336" hidden="1">HL_14</definedName>
    <definedName name="Google_Sheet_Link_1376417931" hidden="1">HL_Navigator</definedName>
    <definedName name="Google_Sheet_Link_1454574611" hidden="1">HL_Navigator</definedName>
    <definedName name="Google_Sheet_Link_146017909" hidden="1">HL_Navigator</definedName>
    <definedName name="Google_Sheet_Link_1484318588" hidden="1">HL_Navigator</definedName>
    <definedName name="Google_Sheet_Link_1535501911" hidden="1">HL_Navigator</definedName>
    <definedName name="Google_Sheet_Link_1539951684_370973736" hidden="1">HL_14</definedName>
    <definedName name="Google_Sheet_Link_1545221911_1979522539" hidden="1">HL_14</definedName>
    <definedName name="Google_Sheet_Link_1553832268_1502255162" hidden="1">HL_13</definedName>
    <definedName name="Google_Sheet_Link_1670170025" hidden="1">HL_Navigator</definedName>
    <definedName name="Google_Sheet_Link_1679076356_1141072698" hidden="1">HL_13</definedName>
    <definedName name="Google_Sheet_Link_1729416125" hidden="1">HL_Navigator</definedName>
    <definedName name="Google_Sheet_Link_1741069306" hidden="1">HL_Navigator</definedName>
    <definedName name="Google_Sheet_Link_1762944918" hidden="1">HL_4</definedName>
    <definedName name="Google_Sheet_Link_1770666693_18803071" hidden="1">HL_4</definedName>
    <definedName name="Google_Sheet_Link_1801664444" hidden="1">HL_12</definedName>
    <definedName name="Google_Sheet_Link_1939437814" hidden="1">HL_Navigator</definedName>
    <definedName name="Google_Sheet_Link_1985166272" hidden="1">HL_Navigator</definedName>
    <definedName name="Google_Sheet_Link_2005156658" hidden="1">HL_Navigator</definedName>
    <definedName name="Google_Sheet_Link_2086164843_1961640834" hidden="1">HL_13</definedName>
    <definedName name="Google_Sheet_Link_2086719374_779525911" hidden="1">HL_13</definedName>
    <definedName name="Google_Sheet_Link_22071593" hidden="1">HL_Navigator</definedName>
    <definedName name="Google_Sheet_Link_25308886_1979522539" hidden="1">HL_4</definedName>
    <definedName name="Google_Sheet_Link_349488215" hidden="1">HL_Navigator</definedName>
    <definedName name="Google_Sheet_Link_370497362" hidden="1">HL_Navigator</definedName>
    <definedName name="Google_Sheet_Link_444863890" hidden="1">HL_Navigator</definedName>
    <definedName name="Google_Sheet_Link_500508867_358483431" hidden="1">HL_14</definedName>
    <definedName name="Google_Sheet_Link_654471867" hidden="1">HL_Navigator</definedName>
    <definedName name="Google_Sheet_Link_671454163_1256055026" hidden="1">HL_14</definedName>
    <definedName name="Google_Sheet_Link_67244087" hidden="1">HL_Navigator</definedName>
    <definedName name="Google_Sheet_Link_737523251_1256055026" hidden="1">HL_4</definedName>
    <definedName name="Google_Sheet_Link_775226988_1953777520" hidden="1">HL_13</definedName>
    <definedName name="Google_Sheet_Link_832528854_1516857461" hidden="1">HL_13</definedName>
    <definedName name="Google_Sheet_Link_877027692" hidden="1">HL_Navigator</definedName>
    <definedName name="Google_Sheet_Link_889208592" hidden="1">HL_Navigator</definedName>
    <definedName name="Google_Sheet_Link_999519246" hidden="1">HL_Navigator</definedName>
    <definedName name="SelectedSurveyCount">COUNTIF(T_Source[Select],TRUE)</definedName>
    <definedName name="Slicer_FILTER_1_Topic">#N/A</definedName>
    <definedName name="Slicer_FILTER_2_Target_population">#N/A</definedName>
    <definedName name="Slicer_FILTER_3_Data_collection_level">#N/A</definedName>
    <definedName name="Slicer_FILTER_4_Intervention_Type">#N/A</definedName>
  </definedNames>
  <calcPr calcId="191029"/>
  <pivotCaches>
    <pivotCache cacheId="0" r:id="rId8"/>
  </pivotCaches>
  <extLst>
    <ext xmlns:x14="http://schemas.microsoft.com/office/spreadsheetml/2009/9/main" uri="{BBE1A952-AA13-448e-AADC-164F8A28A991}">
      <x14:slicerCaches>
        <x14:slicerCache r:id="rId9"/>
        <x14:slicerCache r:id="rId10"/>
        <x14:slicerCache r:id="rId11"/>
        <x14:slicerCache r:id="rId12"/>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2" i="19" l="1"/>
  <c r="A23" i="19" s="1"/>
  <c r="A24" i="19" s="1"/>
  <c r="R2" i="15"/>
  <c r="R3" i="15"/>
  <c r="R4" i="15"/>
  <c r="R5" i="15"/>
  <c r="R6" i="15"/>
  <c r="R7" i="15"/>
  <c r="R8" i="15"/>
  <c r="R9" i="15"/>
  <c r="R10" i="15"/>
  <c r="R11" i="15"/>
  <c r="R12" i="15"/>
  <c r="R13" i="15"/>
  <c r="R14" i="15"/>
  <c r="R15" i="15"/>
  <c r="R16" i="15"/>
  <c r="R17" i="15"/>
  <c r="R18" i="15"/>
  <c r="R19" i="15"/>
  <c r="R20" i="15"/>
  <c r="R21" i="15"/>
  <c r="R22" i="15"/>
  <c r="R23" i="15"/>
  <c r="R24" i="15"/>
  <c r="R25" i="15"/>
  <c r="R26" i="15"/>
  <c r="R27" i="15"/>
  <c r="R28" i="15"/>
  <c r="R29" i="15"/>
  <c r="R30" i="15"/>
  <c r="R31" i="15"/>
  <c r="R32" i="15"/>
  <c r="R33" i="15"/>
  <c r="R34" i="15"/>
  <c r="R35" i="15"/>
  <c r="R36" i="15"/>
  <c r="R37" i="15"/>
  <c r="R38" i="15"/>
  <c r="R39" i="15"/>
  <c r="R40" i="15"/>
  <c r="R41" i="15"/>
  <c r="R42" i="15"/>
  <c r="R43" i="15"/>
  <c r="R44" i="15"/>
  <c r="R45" i="15"/>
  <c r="R46" i="15"/>
  <c r="R47" i="15"/>
  <c r="R48" i="15"/>
  <c r="R49" i="15"/>
  <c r="R50" i="15"/>
  <c r="R51" i="15"/>
  <c r="R52" i="15"/>
  <c r="R53" i="15"/>
  <c r="R54" i="15"/>
  <c r="R55" i="15"/>
  <c r="R56" i="15"/>
  <c r="R57" i="15"/>
  <c r="R58" i="15"/>
  <c r="R59" i="15"/>
  <c r="R60" i="15"/>
  <c r="R61" i="15"/>
  <c r="R62" i="15"/>
  <c r="R63" i="15"/>
  <c r="R64" i="15"/>
  <c r="R65" i="15"/>
  <c r="R66" i="15"/>
  <c r="R67" i="15"/>
  <c r="R68" i="15"/>
  <c r="R69" i="15"/>
  <c r="R70" i="15"/>
  <c r="R71" i="15"/>
  <c r="R72" i="15"/>
  <c r="R73" i="15"/>
  <c r="R74" i="15"/>
  <c r="R75" i="15"/>
  <c r="R76" i="15"/>
  <c r="R77" i="15"/>
  <c r="R78" i="15"/>
  <c r="R79" i="15"/>
  <c r="R80" i="15"/>
  <c r="R81" i="15"/>
  <c r="R82" i="15"/>
  <c r="R83" i="15"/>
  <c r="R84" i="15"/>
  <c r="R85" i="15"/>
  <c r="R86" i="15"/>
  <c r="R87" i="15"/>
  <c r="R88" i="15"/>
  <c r="R89" i="15"/>
  <c r="R90" i="15"/>
  <c r="R91" i="15"/>
  <c r="R92" i="15"/>
  <c r="R93" i="15"/>
  <c r="R94" i="15"/>
  <c r="R95" i="15"/>
  <c r="R96" i="15"/>
  <c r="R97" i="15"/>
  <c r="R98" i="15"/>
  <c r="R99" i="15"/>
  <c r="R100" i="15"/>
  <c r="R101" i="15"/>
  <c r="R102" i="15"/>
  <c r="R103" i="15"/>
  <c r="R104" i="15"/>
  <c r="R105" i="15"/>
  <c r="R106" i="15"/>
  <c r="R107" i="15"/>
  <c r="R108" i="15"/>
  <c r="R109" i="15"/>
  <c r="R110" i="15"/>
  <c r="R111" i="15"/>
  <c r="R112" i="15"/>
  <c r="R113" i="15"/>
  <c r="R114" i="15"/>
  <c r="R115" i="15"/>
  <c r="R116" i="15"/>
  <c r="R117" i="15"/>
  <c r="R118" i="15"/>
  <c r="R119" i="15"/>
  <c r="R120" i="15"/>
  <c r="R121" i="15"/>
  <c r="R122" i="15"/>
  <c r="R123" i="15"/>
  <c r="R124" i="15"/>
  <c r="R125" i="15"/>
  <c r="R126" i="15"/>
  <c r="R127" i="15"/>
  <c r="R128" i="15"/>
  <c r="R129" i="15"/>
  <c r="R130" i="15"/>
  <c r="R131" i="15"/>
  <c r="R132" i="15"/>
  <c r="R133" i="15"/>
  <c r="R134" i="15"/>
  <c r="R135" i="15"/>
  <c r="R136" i="15"/>
  <c r="R137" i="15"/>
  <c r="R138" i="15"/>
  <c r="R139" i="15"/>
  <c r="R140" i="15"/>
  <c r="R141" i="15"/>
  <c r="R142" i="15"/>
  <c r="R143" i="15"/>
  <c r="R144" i="15"/>
  <c r="R145" i="15"/>
  <c r="R146" i="15"/>
  <c r="R147" i="15"/>
  <c r="R148" i="15"/>
  <c r="R149" i="15"/>
  <c r="R150" i="15"/>
  <c r="R151" i="15"/>
  <c r="R152" i="15"/>
  <c r="R153" i="15"/>
  <c r="R154" i="15"/>
  <c r="R155" i="15"/>
  <c r="R156" i="15"/>
  <c r="R157" i="15"/>
  <c r="R158" i="15"/>
  <c r="R159" i="15"/>
  <c r="R160" i="15"/>
  <c r="R161" i="15"/>
  <c r="R162" i="15"/>
  <c r="R163" i="15"/>
  <c r="R164" i="15"/>
  <c r="R165" i="15"/>
  <c r="R166" i="15"/>
  <c r="R167" i="15"/>
  <c r="R168" i="15"/>
  <c r="R169" i="15"/>
  <c r="R170" i="15"/>
  <c r="R171" i="15"/>
  <c r="R172" i="15"/>
  <c r="R173" i="15"/>
  <c r="R174" i="15"/>
  <c r="R175" i="15"/>
  <c r="R176" i="15"/>
  <c r="R177" i="15"/>
  <c r="R178" i="15"/>
  <c r="R179" i="15"/>
  <c r="R180" i="15"/>
  <c r="R181" i="15"/>
  <c r="R182" i="15"/>
  <c r="R183" i="15"/>
  <c r="R184" i="15"/>
  <c r="R185" i="15"/>
  <c r="R186" i="15"/>
  <c r="R187" i="15"/>
  <c r="R188" i="15"/>
  <c r="R189" i="15"/>
  <c r="R190" i="15"/>
  <c r="R191" i="15"/>
  <c r="Q2" i="15"/>
  <c r="Q3" i="15"/>
  <c r="Q4" i="15"/>
  <c r="Q5" i="15"/>
  <c r="Q6" i="15"/>
  <c r="Q7" i="15"/>
  <c r="Q8" i="15"/>
  <c r="Q9" i="15"/>
  <c r="Q10" i="15"/>
  <c r="Q11" i="15"/>
  <c r="Q12" i="15"/>
  <c r="Q13" i="15"/>
  <c r="Q14" i="15"/>
  <c r="Q15" i="15"/>
  <c r="Q16" i="15"/>
  <c r="Q17" i="15"/>
  <c r="Q18" i="15"/>
  <c r="Q19" i="15"/>
  <c r="Q20" i="15"/>
  <c r="Q21" i="15"/>
  <c r="Q22" i="15"/>
  <c r="Q23" i="15"/>
  <c r="Q24" i="15"/>
  <c r="Q25" i="15"/>
  <c r="Q26" i="15"/>
  <c r="Q27" i="15"/>
  <c r="Q28" i="15"/>
  <c r="Q29" i="15"/>
  <c r="Q30" i="15"/>
  <c r="Q31" i="15"/>
  <c r="Q32" i="15"/>
  <c r="Q33" i="15"/>
  <c r="Q34" i="15"/>
  <c r="Q35" i="15"/>
  <c r="Q36" i="15"/>
  <c r="Q37" i="15"/>
  <c r="Q38" i="15"/>
  <c r="Q39" i="15"/>
  <c r="Q40" i="15"/>
  <c r="Q41" i="15"/>
  <c r="Q42" i="15"/>
  <c r="Q43" i="15"/>
  <c r="Q44" i="15"/>
  <c r="Q45" i="15"/>
  <c r="Q46" i="15"/>
  <c r="Q47" i="15"/>
  <c r="Q48" i="15"/>
  <c r="Q49" i="15"/>
  <c r="Q50" i="15"/>
  <c r="Q51" i="15"/>
  <c r="Q52" i="15"/>
  <c r="Q53" i="15"/>
  <c r="Q54" i="15"/>
  <c r="Q55" i="15"/>
  <c r="Q56" i="15"/>
  <c r="Q57" i="15"/>
  <c r="Q58" i="15"/>
  <c r="Q59" i="15"/>
  <c r="Q60" i="15"/>
  <c r="Q61" i="15"/>
  <c r="Q62" i="15"/>
  <c r="Q63" i="15"/>
  <c r="Q64" i="15"/>
  <c r="Q65" i="15"/>
  <c r="Q66" i="15"/>
  <c r="Q67" i="15"/>
  <c r="Q68" i="15"/>
  <c r="Q69" i="15"/>
  <c r="Q70" i="15"/>
  <c r="Q71" i="15"/>
  <c r="Q72" i="15"/>
  <c r="Q73" i="15"/>
  <c r="Q74" i="15"/>
  <c r="Q75" i="15"/>
  <c r="Q76" i="15"/>
  <c r="Q77" i="15"/>
  <c r="Q78" i="15"/>
  <c r="Q79" i="15"/>
  <c r="Q80" i="15"/>
  <c r="Q81" i="15"/>
  <c r="Q82" i="15"/>
  <c r="Q83" i="15"/>
  <c r="Q84" i="15"/>
  <c r="Q85" i="15"/>
  <c r="Q86" i="15"/>
  <c r="Q87" i="15"/>
  <c r="Q88" i="15"/>
  <c r="Q89" i="15"/>
  <c r="Q90" i="15"/>
  <c r="Q91" i="15"/>
  <c r="Q92" i="15"/>
  <c r="Q93" i="15"/>
  <c r="Q94" i="15"/>
  <c r="Q95" i="15"/>
  <c r="Q96" i="15"/>
  <c r="Q97" i="15"/>
  <c r="Q98" i="15"/>
  <c r="Q99" i="15"/>
  <c r="Q100" i="15"/>
  <c r="Q101" i="15"/>
  <c r="Q102" i="15"/>
  <c r="Q103" i="15"/>
  <c r="Q104" i="15"/>
  <c r="Q105" i="15"/>
  <c r="Q106" i="15"/>
  <c r="Q107" i="15"/>
  <c r="Q108" i="15"/>
  <c r="Q109" i="15"/>
  <c r="Q110" i="15"/>
  <c r="Q111" i="15"/>
  <c r="Q112" i="15"/>
  <c r="Q113" i="15"/>
  <c r="Q114" i="15"/>
  <c r="Q115" i="15"/>
  <c r="Q116" i="15"/>
  <c r="Q117" i="15"/>
  <c r="Q118" i="15"/>
  <c r="Q119" i="15"/>
  <c r="Q120" i="15"/>
  <c r="Q121" i="15"/>
  <c r="Q122" i="15"/>
  <c r="Q123" i="15"/>
  <c r="Q124" i="15"/>
  <c r="Q125" i="15"/>
  <c r="Q126" i="15"/>
  <c r="Q127" i="15"/>
  <c r="Q128" i="15"/>
  <c r="Q129" i="15"/>
  <c r="Q130" i="15"/>
  <c r="Q131" i="15"/>
  <c r="Q132" i="15"/>
  <c r="Q133" i="15"/>
  <c r="Q134" i="15"/>
  <c r="Q135" i="15"/>
  <c r="Q136" i="15"/>
  <c r="Q137" i="15"/>
  <c r="Q138" i="15"/>
  <c r="Q139" i="15"/>
  <c r="Q140" i="15"/>
  <c r="Q141" i="15"/>
  <c r="Q142" i="15"/>
  <c r="Q143" i="15"/>
  <c r="Q144" i="15"/>
  <c r="Q145" i="15"/>
  <c r="Q146" i="15"/>
  <c r="Q147" i="15"/>
  <c r="Q148" i="15"/>
  <c r="Q149" i="15"/>
  <c r="Q150" i="15"/>
  <c r="Q151" i="15"/>
  <c r="Q152" i="15"/>
  <c r="Q153" i="15"/>
  <c r="Q154" i="15"/>
  <c r="Q155" i="15"/>
  <c r="Q156" i="15"/>
  <c r="Q157" i="15"/>
  <c r="Q158" i="15"/>
  <c r="Q159" i="15"/>
  <c r="Q160" i="15"/>
  <c r="Q161" i="15"/>
  <c r="Q162" i="15"/>
  <c r="Q163" i="15"/>
  <c r="Q164" i="15"/>
  <c r="Q165" i="15"/>
  <c r="Q166" i="15"/>
  <c r="Q167" i="15"/>
  <c r="Q168" i="15"/>
  <c r="Q169" i="15"/>
  <c r="Q170" i="15"/>
  <c r="Q171" i="15"/>
  <c r="Q172" i="15"/>
  <c r="Q173" i="15"/>
  <c r="Q174" i="15"/>
  <c r="Q175" i="15"/>
  <c r="Q176" i="15"/>
  <c r="Q177" i="15"/>
  <c r="Q178" i="15"/>
  <c r="Q179" i="15"/>
  <c r="Q180" i="15"/>
  <c r="Q181" i="15"/>
  <c r="Q182" i="15"/>
  <c r="Q183" i="15"/>
  <c r="Q184" i="15"/>
  <c r="Q185" i="15"/>
  <c r="Q186" i="15"/>
  <c r="Q187" i="15"/>
  <c r="Q188" i="15"/>
  <c r="Q189" i="15"/>
  <c r="Q190" i="15"/>
  <c r="Q191" i="15"/>
  <c r="P2" i="15"/>
  <c r="P3" i="15"/>
  <c r="P4" i="15"/>
  <c r="P5" i="15"/>
  <c r="P6" i="15"/>
  <c r="P7" i="15"/>
  <c r="P8" i="15"/>
  <c r="P9" i="15"/>
  <c r="P10" i="15"/>
  <c r="P11" i="15"/>
  <c r="P12" i="15"/>
  <c r="P13" i="15"/>
  <c r="P14" i="15"/>
  <c r="P15" i="15"/>
  <c r="P16" i="15"/>
  <c r="P17" i="15"/>
  <c r="P18" i="15"/>
  <c r="P19" i="15"/>
  <c r="P20" i="15"/>
  <c r="P21" i="15"/>
  <c r="P22" i="15"/>
  <c r="P23" i="15"/>
  <c r="P24" i="15"/>
  <c r="P25" i="15"/>
  <c r="P26" i="15"/>
  <c r="P27" i="15"/>
  <c r="P28" i="15"/>
  <c r="P29" i="15"/>
  <c r="P30" i="15"/>
  <c r="P31" i="15"/>
  <c r="P32" i="15"/>
  <c r="P33" i="15"/>
  <c r="P34" i="15"/>
  <c r="P35" i="15"/>
  <c r="P36" i="15"/>
  <c r="P37" i="15"/>
  <c r="P38" i="15"/>
  <c r="P39" i="15"/>
  <c r="P40" i="15"/>
  <c r="P41" i="15"/>
  <c r="P42" i="15"/>
  <c r="P43" i="15"/>
  <c r="P44" i="15"/>
  <c r="P45" i="15"/>
  <c r="P46" i="15"/>
  <c r="P47" i="15"/>
  <c r="P48" i="15"/>
  <c r="P49" i="15"/>
  <c r="P50" i="15"/>
  <c r="P51" i="15"/>
  <c r="P52" i="15"/>
  <c r="P53" i="15"/>
  <c r="P54" i="15"/>
  <c r="P55" i="15"/>
  <c r="P56" i="15"/>
  <c r="P57" i="15"/>
  <c r="P58" i="15"/>
  <c r="P59" i="15"/>
  <c r="P60" i="15"/>
  <c r="P61" i="15"/>
  <c r="P62" i="15"/>
  <c r="P63" i="15"/>
  <c r="P64" i="15"/>
  <c r="P65" i="15"/>
  <c r="P66" i="15"/>
  <c r="P67" i="15"/>
  <c r="P68" i="15"/>
  <c r="P69" i="15"/>
  <c r="P70" i="15"/>
  <c r="P71" i="15"/>
  <c r="P72" i="15"/>
  <c r="P73" i="15"/>
  <c r="P74" i="15"/>
  <c r="P75" i="15"/>
  <c r="P76" i="15"/>
  <c r="P77" i="15"/>
  <c r="P78" i="15"/>
  <c r="P79" i="15"/>
  <c r="P80" i="15"/>
  <c r="P81" i="15"/>
  <c r="P82" i="15"/>
  <c r="P83" i="15"/>
  <c r="P84" i="15"/>
  <c r="P85" i="15"/>
  <c r="P86" i="15"/>
  <c r="P87" i="15"/>
  <c r="P88" i="15"/>
  <c r="P89" i="15"/>
  <c r="P90" i="15"/>
  <c r="P91" i="15"/>
  <c r="P92" i="15"/>
  <c r="P93" i="15"/>
  <c r="P94" i="15"/>
  <c r="P95" i="15"/>
  <c r="P96" i="15"/>
  <c r="P97" i="15"/>
  <c r="P98" i="15"/>
  <c r="P99" i="15"/>
  <c r="P100" i="15"/>
  <c r="P101" i="15"/>
  <c r="P102" i="15"/>
  <c r="P103" i="15"/>
  <c r="P104" i="15"/>
  <c r="P105" i="15"/>
  <c r="P106" i="15"/>
  <c r="P107" i="15"/>
  <c r="P108" i="15"/>
  <c r="P109" i="15"/>
  <c r="P110" i="15"/>
  <c r="P111" i="15"/>
  <c r="P112" i="15"/>
  <c r="P113" i="15"/>
  <c r="P114" i="15"/>
  <c r="P115" i="15"/>
  <c r="P116" i="15"/>
  <c r="P117" i="15"/>
  <c r="P118" i="15"/>
  <c r="P119" i="15"/>
  <c r="P120" i="15"/>
  <c r="P121" i="15"/>
  <c r="P122" i="15"/>
  <c r="P123" i="15"/>
  <c r="P124" i="15"/>
  <c r="P125" i="15"/>
  <c r="P126" i="15"/>
  <c r="P127" i="15"/>
  <c r="P128" i="15"/>
  <c r="P129" i="15"/>
  <c r="P130" i="15"/>
  <c r="P131" i="15"/>
  <c r="P132" i="15"/>
  <c r="P133" i="15"/>
  <c r="P134" i="15"/>
  <c r="P135" i="15"/>
  <c r="P136" i="15"/>
  <c r="P137" i="15"/>
  <c r="P138" i="15"/>
  <c r="P139" i="15"/>
  <c r="P140" i="15"/>
  <c r="P141" i="15"/>
  <c r="P142" i="15"/>
  <c r="P143" i="15"/>
  <c r="P144" i="15"/>
  <c r="P145" i="15"/>
  <c r="P146" i="15"/>
  <c r="P147" i="15"/>
  <c r="P148" i="15"/>
  <c r="P149" i="15"/>
  <c r="P150" i="15"/>
  <c r="P151" i="15"/>
  <c r="P152" i="15"/>
  <c r="P153" i="15"/>
  <c r="P154" i="15"/>
  <c r="P155" i="15"/>
  <c r="P156" i="15"/>
  <c r="P157" i="15"/>
  <c r="P158" i="15"/>
  <c r="P159" i="15"/>
  <c r="P160" i="15"/>
  <c r="P161" i="15"/>
  <c r="P162" i="15"/>
  <c r="P163" i="15"/>
  <c r="P164" i="15"/>
  <c r="P165" i="15"/>
  <c r="P166" i="15"/>
  <c r="P167" i="15"/>
  <c r="P168" i="15"/>
  <c r="P169" i="15"/>
  <c r="P170" i="15"/>
  <c r="P171" i="15"/>
  <c r="P172" i="15"/>
  <c r="P173" i="15"/>
  <c r="P174" i="15"/>
  <c r="P175" i="15"/>
  <c r="P176" i="15"/>
  <c r="P177" i="15"/>
  <c r="P178" i="15"/>
  <c r="P179" i="15"/>
  <c r="P180" i="15"/>
  <c r="P181" i="15"/>
  <c r="P182" i="15"/>
  <c r="P183" i="15"/>
  <c r="P184" i="15"/>
  <c r="P185" i="15"/>
  <c r="P186" i="15"/>
  <c r="P187" i="15"/>
  <c r="P188" i="15"/>
  <c r="P189" i="15"/>
  <c r="P190" i="15"/>
  <c r="P191" i="15"/>
  <c r="O2" i="15"/>
  <c r="O3" i="15"/>
  <c r="O4" i="15"/>
  <c r="O5" i="15"/>
  <c r="O6" i="15"/>
  <c r="O7" i="15"/>
  <c r="O8" i="15"/>
  <c r="O9" i="15"/>
  <c r="O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O59" i="15"/>
  <c r="O60" i="15"/>
  <c r="O61" i="15"/>
  <c r="O62" i="15"/>
  <c r="O63" i="15"/>
  <c r="O64" i="15"/>
  <c r="O65" i="15"/>
  <c r="O66" i="15"/>
  <c r="O67" i="15"/>
  <c r="O68" i="15"/>
  <c r="O69" i="15"/>
  <c r="O70" i="15"/>
  <c r="O71" i="15"/>
  <c r="O72" i="15"/>
  <c r="O73" i="15"/>
  <c r="O74" i="15"/>
  <c r="O75" i="15"/>
  <c r="O76" i="15"/>
  <c r="O77" i="15"/>
  <c r="O78" i="15"/>
  <c r="O79" i="15"/>
  <c r="O80" i="15"/>
  <c r="O81" i="15"/>
  <c r="O82" i="15"/>
  <c r="O83" i="15"/>
  <c r="O84" i="15"/>
  <c r="O85" i="15"/>
  <c r="O86" i="15"/>
  <c r="O87" i="15"/>
  <c r="O88" i="15"/>
  <c r="O89" i="15"/>
  <c r="O90" i="15"/>
  <c r="O91" i="15"/>
  <c r="O92" i="15"/>
  <c r="O93" i="15"/>
  <c r="O94" i="15"/>
  <c r="O95" i="15"/>
  <c r="O96" i="15"/>
  <c r="O97" i="15"/>
  <c r="O98" i="15"/>
  <c r="O99" i="15"/>
  <c r="O100" i="15"/>
  <c r="O101" i="15"/>
  <c r="O102" i="15"/>
  <c r="O103" i="15"/>
  <c r="O104" i="15"/>
  <c r="O105" i="15"/>
  <c r="O106" i="15"/>
  <c r="O107" i="15"/>
  <c r="O108" i="15"/>
  <c r="O109" i="15"/>
  <c r="O110" i="15"/>
  <c r="O111" i="15"/>
  <c r="O112" i="15"/>
  <c r="O113" i="15"/>
  <c r="O114" i="15"/>
  <c r="O115" i="15"/>
  <c r="O116" i="15"/>
  <c r="O117" i="15"/>
  <c r="O118" i="15"/>
  <c r="O119" i="15"/>
  <c r="O120" i="15"/>
  <c r="O121" i="15"/>
  <c r="O122" i="15"/>
  <c r="O123" i="15"/>
  <c r="O124" i="15"/>
  <c r="O125" i="15"/>
  <c r="O126" i="15"/>
  <c r="O127" i="15"/>
  <c r="O128" i="15"/>
  <c r="O129" i="15"/>
  <c r="O130" i="15"/>
  <c r="O131" i="15"/>
  <c r="O132" i="15"/>
  <c r="O133" i="15"/>
  <c r="O134" i="15"/>
  <c r="O135" i="15"/>
  <c r="O136" i="15"/>
  <c r="O137" i="15"/>
  <c r="O138" i="15"/>
  <c r="O139" i="15"/>
  <c r="O140" i="15"/>
  <c r="O141" i="15"/>
  <c r="O142" i="15"/>
  <c r="O143" i="15"/>
  <c r="O144" i="15"/>
  <c r="O145" i="15"/>
  <c r="O146" i="15"/>
  <c r="O147" i="15"/>
  <c r="O148" i="15"/>
  <c r="O149" i="15"/>
  <c r="O150" i="15"/>
  <c r="O151" i="15"/>
  <c r="O152" i="15"/>
  <c r="O153" i="15"/>
  <c r="O154" i="15"/>
  <c r="O155" i="15"/>
  <c r="O156" i="15"/>
  <c r="O157" i="15"/>
  <c r="O158" i="15"/>
  <c r="O159" i="15"/>
  <c r="O160" i="15"/>
  <c r="O161" i="15"/>
  <c r="O162" i="15"/>
  <c r="O163" i="15"/>
  <c r="O164" i="15"/>
  <c r="O165" i="15"/>
  <c r="O166" i="15"/>
  <c r="O167" i="15"/>
  <c r="O168" i="15"/>
  <c r="O169" i="15"/>
  <c r="O170" i="15"/>
  <c r="O171" i="15"/>
  <c r="O172" i="15"/>
  <c r="O173" i="15"/>
  <c r="O174" i="15"/>
  <c r="O175" i="15"/>
  <c r="O176" i="15"/>
  <c r="O177" i="15"/>
  <c r="O178" i="15"/>
  <c r="O179" i="15"/>
  <c r="O180" i="15"/>
  <c r="O181" i="15"/>
  <c r="O182" i="15"/>
  <c r="O183" i="15"/>
  <c r="O184" i="15"/>
  <c r="O185" i="15"/>
  <c r="O186" i="15"/>
  <c r="O187" i="15"/>
  <c r="O188" i="15"/>
  <c r="O189" i="15"/>
  <c r="O190" i="15"/>
  <c r="O191" i="15"/>
  <c r="S62" i="15" l="1"/>
  <c r="S54" i="15"/>
  <c r="S38" i="15"/>
  <c r="S22" i="15"/>
  <c r="S46" i="15"/>
  <c r="S30" i="15"/>
  <c r="S14" i="15"/>
  <c r="A25" i="19"/>
  <c r="S6" i="15"/>
  <c r="S190" i="15"/>
  <c r="S174" i="15"/>
  <c r="S150" i="15"/>
  <c r="S134" i="15"/>
  <c r="S118" i="15"/>
  <c r="S102" i="15"/>
  <c r="S78" i="15"/>
  <c r="S182" i="15"/>
  <c r="S166" i="15"/>
  <c r="S158" i="15"/>
  <c r="S142" i="15"/>
  <c r="S126" i="15"/>
  <c r="S110" i="15"/>
  <c r="S94" i="15"/>
  <c r="S86" i="15"/>
  <c r="S70" i="15"/>
  <c r="S165" i="15"/>
  <c r="S141" i="15"/>
  <c r="S117" i="15"/>
  <c r="S85" i="15"/>
  <c r="S69" i="15"/>
  <c r="S45" i="15"/>
  <c r="S29" i="15"/>
  <c r="S5" i="15"/>
  <c r="S173" i="15"/>
  <c r="S157" i="15"/>
  <c r="S125" i="15"/>
  <c r="S109" i="15"/>
  <c r="S77" i="15"/>
  <c r="S61" i="15"/>
  <c r="S53" i="15"/>
  <c r="S37" i="15"/>
  <c r="S21" i="15"/>
  <c r="S13" i="15"/>
  <c r="S101" i="15"/>
  <c r="S181" i="15"/>
  <c r="S93" i="15"/>
  <c r="S189" i="15"/>
  <c r="S149" i="15"/>
  <c r="S133" i="15"/>
  <c r="S132" i="15"/>
  <c r="S84" i="15"/>
  <c r="S28" i="15"/>
  <c r="S108" i="15"/>
  <c r="S76" i="15"/>
  <c r="S36" i="15"/>
  <c r="S123" i="15"/>
  <c r="S115" i="15"/>
  <c r="S107" i="15"/>
  <c r="S99" i="15"/>
  <c r="S91" i="15"/>
  <c r="S83" i="15"/>
  <c r="S75" i="15"/>
  <c r="S67" i="15"/>
  <c r="S59" i="15"/>
  <c r="S51" i="15"/>
  <c r="S43" i="15"/>
  <c r="S35" i="15"/>
  <c r="S27" i="15"/>
  <c r="S19" i="15"/>
  <c r="S11" i="15"/>
  <c r="S3" i="15"/>
  <c r="S92" i="15"/>
  <c r="S44" i="15"/>
  <c r="S4" i="15"/>
  <c r="S186" i="15"/>
  <c r="S178" i="15"/>
  <c r="S170" i="15"/>
  <c r="S162" i="15"/>
  <c r="S154" i="15"/>
  <c r="S146" i="15"/>
  <c r="S138" i="15"/>
  <c r="S130" i="15"/>
  <c r="S122" i="15"/>
  <c r="S114" i="15"/>
  <c r="S106" i="15"/>
  <c r="S98" i="15"/>
  <c r="S90" i="15"/>
  <c r="S82" i="15"/>
  <c r="S74" i="15"/>
  <c r="S66" i="15"/>
  <c r="S58" i="15"/>
  <c r="S50" i="15"/>
  <c r="S42" i="15"/>
  <c r="S34" i="15"/>
  <c r="S26" i="15"/>
  <c r="S18" i="15"/>
  <c r="S10" i="15"/>
  <c r="S2" i="15"/>
  <c r="S100" i="15"/>
  <c r="S52" i="15"/>
  <c r="S185" i="15"/>
  <c r="S177" i="15"/>
  <c r="S169" i="15"/>
  <c r="S161" i="15"/>
  <c r="S153" i="15"/>
  <c r="S145" i="15"/>
  <c r="S137" i="15"/>
  <c r="S129" i="15"/>
  <c r="S121" i="15"/>
  <c r="S113" i="15"/>
  <c r="S105" i="15"/>
  <c r="S97" i="15"/>
  <c r="S89" i="15"/>
  <c r="S81" i="15"/>
  <c r="S73" i="15"/>
  <c r="S65" i="15"/>
  <c r="S57" i="15"/>
  <c r="S49" i="15"/>
  <c r="S41" i="15"/>
  <c r="S33" i="15"/>
  <c r="S25" i="15"/>
  <c r="S17" i="15"/>
  <c r="S9" i="15"/>
  <c r="S116" i="15"/>
  <c r="S60" i="15"/>
  <c r="S12" i="15"/>
  <c r="S176" i="15"/>
  <c r="S160" i="15"/>
  <c r="S144" i="15"/>
  <c r="S128" i="15"/>
  <c r="S112" i="15"/>
  <c r="S104" i="15"/>
  <c r="S96" i="15"/>
  <c r="S88" i="15"/>
  <c r="S80" i="15"/>
  <c r="S72" i="15"/>
  <c r="S64" i="15"/>
  <c r="S56" i="15"/>
  <c r="S48" i="15"/>
  <c r="S40" i="15"/>
  <c r="S32" i="15"/>
  <c r="S24" i="15"/>
  <c r="S16" i="15"/>
  <c r="S8" i="15"/>
  <c r="S124" i="15"/>
  <c r="S68" i="15"/>
  <c r="S20" i="15"/>
  <c r="S184" i="15"/>
  <c r="S168" i="15"/>
  <c r="S152" i="15"/>
  <c r="S136" i="15"/>
  <c r="S120" i="15"/>
  <c r="S191" i="15"/>
  <c r="S183" i="15"/>
  <c r="S175" i="15"/>
  <c r="S167" i="15"/>
  <c r="S159" i="15"/>
  <c r="S151" i="15"/>
  <c r="S143" i="15"/>
  <c r="S135" i="15"/>
  <c r="S127" i="15"/>
  <c r="S119" i="15"/>
  <c r="S111" i="15"/>
  <c r="S103" i="15"/>
  <c r="S95" i="15"/>
  <c r="S87" i="15"/>
  <c r="S79" i="15"/>
  <c r="S71" i="15"/>
  <c r="S63" i="15"/>
  <c r="S55" i="15"/>
  <c r="S47" i="15"/>
  <c r="S39" i="15"/>
  <c r="S31" i="15"/>
  <c r="S23" i="15"/>
  <c r="S15" i="15"/>
  <c r="S7" i="15"/>
  <c r="S188" i="15"/>
  <c r="S180" i="15"/>
  <c r="S172" i="15"/>
  <c r="S164" i="15"/>
  <c r="S156" i="15"/>
  <c r="S148" i="15"/>
  <c r="S140" i="15"/>
  <c r="S187" i="15"/>
  <c r="S179" i="15"/>
  <c r="S171" i="15"/>
  <c r="S163" i="15"/>
  <c r="S155" i="15"/>
  <c r="S147" i="15"/>
  <c r="S139" i="15"/>
  <c r="S131" i="15"/>
  <c r="D3" i="19" l="1" a="1"/>
  <c r="D3" i="19" s="1"/>
  <c r="C31" i="19" a="1"/>
  <c r="C31" i="19" s="1"/>
  <c r="C34" i="19" a="1"/>
  <c r="C34" i="19" s="1"/>
  <c r="C33" i="19" a="1"/>
  <c r="C33" i="19" s="1"/>
  <c r="C32" i="19" a="1"/>
  <c r="C32" i="19" s="1"/>
  <c r="A30" i="19" a="1"/>
  <c r="A30" i="19" s="1"/>
  <c r="A2" i="19"/>
  <c r="A26" i="19"/>
  <c r="C35" i="19" s="1" a="1"/>
  <c r="C35" i="19" s="1"/>
  <c r="T2" i="15"/>
  <c r="A39" i="19" l="1" a="1"/>
  <c r="A39" i="19" s="1"/>
  <c r="A31" i="19"/>
  <c r="C40" i="19" s="1" a="1"/>
  <c r="C40" i="19" s="1"/>
  <c r="T3" i="15"/>
  <c r="A27" i="19"/>
  <c r="C36" i="19" s="1" a="1"/>
  <c r="C36" i="19" s="1"/>
  <c r="A40" i="19" l="1"/>
  <c r="A32" i="19"/>
  <c r="C41" i="19" s="1" a="1"/>
  <c r="C41" i="19" s="1"/>
  <c r="T4" i="15"/>
  <c r="A28" i="19"/>
  <c r="C37" i="19" s="1" a="1"/>
  <c r="C37" i="19" s="1"/>
  <c r="A41" i="19" l="1"/>
  <c r="A33" i="19"/>
  <c r="C42" i="19" s="1" a="1"/>
  <c r="C42" i="19" s="1"/>
  <c r="T5" i="15"/>
  <c r="A34" i="19" l="1"/>
  <c r="C43" i="19" s="1" a="1"/>
  <c r="C43" i="19" s="1"/>
  <c r="A42" i="19"/>
  <c r="T6" i="15"/>
  <c r="A35" i="19" l="1"/>
  <c r="C44" i="19" s="1" a="1"/>
  <c r="C44" i="19" s="1"/>
  <c r="A43" i="19"/>
  <c r="T7" i="15"/>
  <c r="A44" i="19" l="1"/>
  <c r="A36" i="19"/>
  <c r="C45" i="19" s="1" a="1"/>
  <c r="C45" i="19" s="1"/>
  <c r="T8" i="15"/>
  <c r="A37" i="19" l="1"/>
  <c r="C46" i="19" s="1" a="1"/>
  <c r="C46" i="19" s="1"/>
  <c r="A45" i="19"/>
  <c r="T9" i="15"/>
  <c r="T10" i="15" l="1"/>
  <c r="A46" i="19"/>
  <c r="T11" i="15" l="1"/>
  <c r="T12" i="15" l="1"/>
  <c r="T13" i="15" l="1"/>
  <c r="T14" i="15" l="1"/>
  <c r="T15" i="15" s="1"/>
  <c r="T16" i="15" s="1"/>
  <c r="T17" i="15" s="1"/>
  <c r="T18" i="15" s="1"/>
  <c r="T19" i="15" s="1"/>
  <c r="T20" i="15" s="1"/>
  <c r="T21" i="15" s="1"/>
  <c r="T22" i="15" s="1"/>
  <c r="T23" i="15" s="1"/>
  <c r="T24" i="15" s="1"/>
  <c r="T25" i="15" s="1"/>
  <c r="T26" i="15" s="1"/>
  <c r="T27" i="15" s="1"/>
  <c r="T28" i="15" s="1"/>
  <c r="T29" i="15" s="1"/>
  <c r="T30" i="15" s="1"/>
  <c r="T31" i="15" s="1"/>
  <c r="T32" i="15" s="1"/>
  <c r="T33" i="15" s="1"/>
  <c r="T34" i="15" s="1"/>
  <c r="T35" i="15" s="1"/>
  <c r="T36" i="15" s="1"/>
  <c r="T37" i="15" s="1"/>
  <c r="T38" i="15" s="1"/>
  <c r="T39" i="15" s="1"/>
  <c r="T40" i="15" l="1"/>
  <c r="T41" i="15" s="1"/>
  <c r="T42" i="15" s="1"/>
  <c r="T43" i="15" s="1"/>
  <c r="T44" i="15" s="1"/>
  <c r="T45" i="15" s="1"/>
  <c r="T46" i="15" s="1"/>
  <c r="T47" i="15" s="1"/>
  <c r="T48" i="15" l="1"/>
  <c r="T49" i="15" s="1"/>
  <c r="T50" i="15" l="1"/>
  <c r="T51" i="15" s="1"/>
  <c r="T52" i="15" s="1"/>
  <c r="T53" i="15" s="1"/>
  <c r="T54" i="15" s="1"/>
  <c r="T55" i="15" s="1"/>
  <c r="T56" i="15" s="1"/>
  <c r="T57" i="15" s="1"/>
  <c r="T58" i="15" s="1"/>
  <c r="T59" i="15" s="1"/>
  <c r="T60" i="15" s="1"/>
  <c r="T61" i="15" s="1"/>
  <c r="T62" i="15" s="1"/>
  <c r="T63" i="15" l="1"/>
  <c r="T64" i="15" s="1"/>
  <c r="T65" i="15" s="1"/>
  <c r="T66" i="15" s="1"/>
  <c r="T67" i="15" s="1"/>
  <c r="T68" i="15" s="1"/>
  <c r="T69" i="15" s="1"/>
  <c r="T70" i="15" s="1"/>
  <c r="T71" i="15" s="1"/>
  <c r="T72" i="15" s="1"/>
  <c r="T73" i="15" s="1"/>
  <c r="T74" i="15" s="1"/>
  <c r="T75" i="15" s="1"/>
  <c r="T76" i="15" s="1"/>
  <c r="T77" i="15" s="1"/>
  <c r="T78" i="15" s="1"/>
  <c r="T79" i="15" s="1"/>
  <c r="T80" i="15" s="1"/>
  <c r="T81" i="15" s="1"/>
  <c r="T82" i="15" s="1"/>
  <c r="T83" i="15" s="1"/>
  <c r="T84" i="15" s="1"/>
  <c r="T85" i="15" s="1"/>
  <c r="T86" i="15" s="1"/>
  <c r="T87" i="15" s="1"/>
  <c r="T88" i="15" s="1"/>
  <c r="T89" i="15" s="1"/>
  <c r="T90" i="15" s="1"/>
  <c r="T91" i="15" s="1"/>
  <c r="T92" i="15" s="1"/>
  <c r="T93" i="15" s="1"/>
  <c r="T94" i="15" s="1"/>
  <c r="T95" i="15" s="1"/>
  <c r="T96" i="15" s="1"/>
  <c r="T97" i="15" s="1"/>
  <c r="T98" i="15" s="1"/>
  <c r="T99" i="15" s="1"/>
  <c r="T100" i="15" s="1"/>
  <c r="T101" i="15" s="1"/>
  <c r="T102" i="15" s="1"/>
  <c r="T103" i="15" s="1"/>
  <c r="T104" i="15" s="1"/>
  <c r="T105" i="15" s="1"/>
  <c r="T106" i="15" s="1"/>
  <c r="T107" i="15" s="1"/>
  <c r="T108" i="15" s="1"/>
  <c r="T109" i="15" s="1"/>
  <c r="T110" i="15" s="1"/>
  <c r="T111" i="15" s="1"/>
  <c r="T112" i="15" s="1"/>
  <c r="T113" i="15" s="1"/>
  <c r="T114" i="15" s="1"/>
  <c r="T115" i="15" s="1"/>
  <c r="T116" i="15" s="1"/>
  <c r="T117" i="15" s="1"/>
  <c r="T118" i="15" s="1"/>
  <c r="T119" i="15" s="1"/>
  <c r="T120" i="15" s="1"/>
  <c r="T121" i="15" s="1"/>
  <c r="T122" i="15" s="1"/>
  <c r="T123" i="15" s="1"/>
  <c r="T124" i="15" s="1"/>
  <c r="T125" i="15" s="1"/>
  <c r="T126" i="15" s="1"/>
  <c r="T127" i="15" s="1"/>
  <c r="T128" i="15" s="1"/>
  <c r="T129" i="15" s="1"/>
  <c r="T130" i="15" s="1"/>
  <c r="T131" i="15" s="1"/>
  <c r="T132" i="15" s="1"/>
  <c r="T133" i="15" s="1"/>
  <c r="T134" i="15" s="1"/>
  <c r="T135" i="15" s="1"/>
  <c r="T136" i="15" s="1"/>
  <c r="T137" i="15" s="1"/>
  <c r="T138" i="15" s="1"/>
  <c r="T139" i="15" s="1"/>
  <c r="T140" i="15" s="1"/>
  <c r="T141" i="15" s="1"/>
  <c r="T142" i="15" s="1"/>
  <c r="T143" i="15" s="1"/>
  <c r="T144" i="15" s="1"/>
  <c r="T145" i="15" s="1"/>
  <c r="T146" i="15" s="1"/>
  <c r="T147" i="15" s="1"/>
  <c r="T148" i="15" s="1"/>
  <c r="T149" i="15" s="1"/>
  <c r="T150" i="15" s="1"/>
  <c r="T151" i="15" s="1"/>
  <c r="T152" i="15" l="1"/>
  <c r="T153" i="15" l="1"/>
  <c r="T154" i="15" l="1"/>
  <c r="T155" i="15" s="1"/>
  <c r="T156" i="15" s="1"/>
  <c r="T157" i="15" s="1"/>
  <c r="T158" i="15" s="1"/>
  <c r="T159" i="15" s="1"/>
  <c r="T160" i="15" s="1"/>
  <c r="T161" i="15" s="1"/>
  <c r="T162" i="15" s="1"/>
  <c r="T163" i="15" s="1"/>
  <c r="T164" i="15" s="1"/>
  <c r="T165" i="15" s="1"/>
  <c r="T166" i="15" s="1"/>
  <c r="T167" i="15" s="1"/>
  <c r="T168" i="15" l="1"/>
  <c r="T169" i="15" s="1"/>
  <c r="T170" i="15" l="1"/>
  <c r="T171" i="15" s="1"/>
  <c r="T172" i="15" s="1"/>
  <c r="T173" i="15" l="1"/>
  <c r="T174" i="15" s="1"/>
  <c r="T175" i="15" l="1"/>
  <c r="T176" i="15" l="1"/>
  <c r="T177" i="15" l="1"/>
  <c r="T178" i="15" l="1"/>
  <c r="T179" i="15" l="1"/>
  <c r="T180" i="15" l="1"/>
  <c r="T181" i="15" l="1"/>
  <c r="T182" i="15" l="1"/>
  <c r="T183" i="15" l="1"/>
  <c r="T184" i="15" l="1"/>
  <c r="T185" i="15" l="1"/>
  <c r="T186" i="15" l="1"/>
  <c r="T187" i="15" l="1"/>
  <c r="T188" i="15" l="1"/>
  <c r="T189" i="15" l="1"/>
  <c r="T190" i="15" l="1"/>
  <c r="T191" i="15" l="1"/>
  <c r="C30" i="19" l="1" a="1"/>
  <c r="C30" i="19" s="1"/>
  <c r="C21" i="19"/>
  <c r="C39" i="19" a="1"/>
  <c r="C39" i="19" s="1"/>
  <c r="D30" i="19"/>
  <c r="D39" i="19"/>
  <c r="D21" i="19"/>
  <c r="D27" i="19" a="1"/>
  <c r="D27" i="19" s="1"/>
  <c r="D23" i="19" a="1"/>
  <c r="D23" i="19" s="1"/>
  <c r="D25" i="19" a="1"/>
  <c r="D25" i="19" s="1"/>
  <c r="D24" i="19" a="1"/>
  <c r="D24" i="19" s="1"/>
  <c r="D26" i="19" a="1"/>
  <c r="D26" i="19" s="1"/>
  <c r="D22" i="19" a="1"/>
  <c r="D22" i="19" s="1"/>
  <c r="D28" i="19" a="1"/>
  <c r="D28" i="19" s="1"/>
  <c r="D35" i="19" a="1"/>
  <c r="D35" i="19" s="1"/>
  <c r="D31" i="19" a="1"/>
  <c r="D31" i="19" s="1"/>
  <c r="D33" i="19" a="1"/>
  <c r="D33" i="19" s="1"/>
  <c r="D43" i="19" a="1"/>
  <c r="D43" i="19" s="1"/>
  <c r="D32" i="19" a="1"/>
  <c r="D32" i="19" s="1"/>
  <c r="D34" i="19" a="1"/>
  <c r="D34" i="19" s="1"/>
  <c r="D41" i="19" a="1"/>
  <c r="D41" i="19" s="1"/>
  <c r="D36" i="19" a="1"/>
  <c r="D36" i="19" s="1"/>
  <c r="D37" i="19" a="1"/>
  <c r="D37" i="19" s="1"/>
  <c r="D45" i="19" a="1"/>
  <c r="D45" i="19" s="1"/>
  <c r="D42" i="19" a="1"/>
  <c r="D42" i="19" s="1"/>
  <c r="D44" i="19" a="1"/>
  <c r="D44" i="19" s="1"/>
  <c r="D46" i="19" a="1"/>
  <c r="D46" i="19" s="1"/>
  <c r="D40" i="19" a="1"/>
  <c r="D40"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<sst xmlns="http://schemas.openxmlformats.org/spreadsheetml/2006/main" count="2559" uniqueCount="1065">
  <si>
    <t>Sector (by document)</t>
  </si>
  <si>
    <t>Strategic Objective (top level objective) - from document</t>
  </si>
  <si>
    <t xml:space="preserve">Indicator type (output or outcome/impact) </t>
  </si>
  <si>
    <t>If output, intervention category</t>
  </si>
  <si>
    <t>If outcome/impact, outcome category</t>
  </si>
  <si>
    <t>Duplication category</t>
  </si>
  <si>
    <t xml:space="preserve">Name of indicator </t>
  </si>
  <si>
    <t>Indicator Definition</t>
  </si>
  <si>
    <t>Target for Indicators</t>
  </si>
  <si>
    <t>Frequency of reporting</t>
  </si>
  <si>
    <t>Policy document</t>
  </si>
  <si>
    <t>Data source for indicators listed in policy document (Yes/No)</t>
  </si>
  <si>
    <t>If data source in policy: Household survey (Yes/No)</t>
  </si>
  <si>
    <t>If data source in policy: Administrative data (Yes/No)</t>
  </si>
  <si>
    <t>Data source identified for exact or similar indicator (Yes/No)</t>
  </si>
  <si>
    <t>If data source identified: Household survey (Yes/No)</t>
  </si>
  <si>
    <t>If data source identified: Administrative data (Yes/No)</t>
  </si>
  <si>
    <t>Number of confirmed survey data sources</t>
  </si>
  <si>
    <t>Number of confirmed administrative data sources</t>
  </si>
  <si>
    <t>Number of total confirmed data sources</t>
  </si>
  <si>
    <t>Health</t>
  </si>
  <si>
    <t>Child nutrition</t>
  </si>
  <si>
    <t>Adolescent nutrition</t>
  </si>
  <si>
    <t>IYCF</t>
  </si>
  <si>
    <t>Maternal nutrition</t>
  </si>
  <si>
    <t>WASH</t>
  </si>
  <si>
    <t>Multisector</t>
  </si>
  <si>
    <t>Humanitarian</t>
  </si>
  <si>
    <t>Education</t>
  </si>
  <si>
    <t>Column</t>
  </si>
  <si>
    <t>Description</t>
  </si>
  <si>
    <t>If applicable, the highest level strategic objective for which the indicator is used to measure progress</t>
  </si>
  <si>
    <t>Output indicators measure whether activities take place or services or products are delivered (e.g., number of trainings completed, number of children recieving vitamin A supplements, number of documents developed)
Outcome and impact indicators measure the results of activities, services, or products that are delivered (e.g., number of health workers with increased capacity, percentage of childen with vitamin A deficiency, systems or process change)</t>
  </si>
  <si>
    <t>For output indicators, category of outputs that best fits the indicator</t>
  </si>
  <si>
    <t>For outcome/impact indicators, the category of outcomes that best fits the indicator</t>
  </si>
  <si>
    <t>For indicators that are repeated across or within documents, the name of that repeated indicator</t>
  </si>
  <si>
    <t>Name of each indicator as written in policy document from which it was extracted</t>
  </si>
  <si>
    <t>Whether the policy document from which the indicator was extracted provides additional defining information for that indicator, which can include a numerator and denominator</t>
  </si>
  <si>
    <t>Whether the policy document from which the indicator was extracted provides a target for the indicator</t>
  </si>
  <si>
    <t>If applicable, the frequency that the policy document from which the indicator was extracted indicates that the indicator should be reported</t>
  </si>
  <si>
    <t>Which policy document the indicator was extracted from</t>
  </si>
  <si>
    <t>Whether the policy document from which the indicator was extracted lists a data source where that indicator can be identified</t>
  </si>
  <si>
    <t>If there is a data source listed for an indicator in the policy document, whether the source(s) is a household survey</t>
  </si>
  <si>
    <t>If there is a data source listed for an indicator in the policy document, whether the source(s) is administrative data</t>
  </si>
  <si>
    <t>Indicates whether DataDENT identified a data source that collects data to measure the indicator</t>
  </si>
  <si>
    <t>If a data source that measures the indicator was identified, whether the source(s) is a household survey</t>
  </si>
  <si>
    <t>If a data source that measures the indicator was identified, whether the source(s) is administrative data</t>
  </si>
  <si>
    <t>The total number of survey data sources that DataDENT identified for the indicator</t>
  </si>
  <si>
    <t>The total number of administrative data sources that DataDENT identified for the indicator</t>
  </si>
  <si>
    <t>The total number of data sources that DataDENT identified for the indicator</t>
  </si>
  <si>
    <t>Sector</t>
  </si>
  <si>
    <t>Agiculture</t>
  </si>
  <si>
    <t>Ministry of Agriculture</t>
  </si>
  <si>
    <t>Disaster Risk Management Commission</t>
  </si>
  <si>
    <t>Ministry of Health
Ethiopian Food and Drug Authority</t>
  </si>
  <si>
    <t>Ministry of Education</t>
  </si>
  <si>
    <t>Industry and trade</t>
  </si>
  <si>
    <t>Ministry of Trade and Industry</t>
  </si>
  <si>
    <t>Ministry of Women and Social Affairs</t>
  </si>
  <si>
    <t>Ministry of Water and Energy</t>
  </si>
  <si>
    <t>The sector of the institution that published the document from which the indicator was extracted</t>
  </si>
  <si>
    <t>Authoring Institutions</t>
  </si>
  <si>
    <t>Cross-institution collaboration</t>
  </si>
  <si>
    <t>Documents Reviewed for Indicator Identification</t>
  </si>
  <si>
    <t>Food and Nutrition Multisectoral Coordination Implementation Guideline
Food and Nutrition Policy
National Food and Nutrition Strategy
National Nutrition Program 2016-2020</t>
  </si>
  <si>
    <t>Agricultural Extension Strategy of Ethiopia
National Nutrition Sensitive Agri-Food Systems Strategy 
Productive Safety Net Program Phase 5 (PSNP5) 2020-2025: Design Document</t>
  </si>
  <si>
    <t>Joint Government - Humanitarian Partners' National Multi-Hazard Contingency Plan (Flood and Flood Related Hazards): 2024 'Kiremet' Season
National Guideline for Emergency Nutrition Intervention
National Policy and Strategy on Disaster Risk Management
Nutrition-centric Humanitarian, Development, and Peace Triple Nexus Operationalization in Ethiopia</t>
  </si>
  <si>
    <t>National Early Childhood Development and Education Policy Framework 
National School Health and Nutrition Strategy</t>
  </si>
  <si>
    <t>Adolescent Maternal Infant and Young Child Nutrition Implementation Guideline
Ethiopian National Health Care Quality Strategy: Transforming the Quality of Health Care in Ethiopia 2016-2020
Expansion and scale-up phase of the Seqota Declaration: Considerations for an investment plan to achieve Ethiopia's food and nutrition goals
Food and Health Products Regulatory Sector Transformation Plan II
Health Sector Transformation Plan II
Implementation Plan (2016-2030): Summary Programme Approach Document
National Adolescents and Youth Health Strategy (2021-2025)
National Health Equity Strategic Plan 2020/21-2024/25
National Health Promotion and Communication Strategy 2016-2020
National Health Sector Strategic Plan for Early Childhood Development
National Micronutrient Deficiency: Prevention and Control Guideline
National Strategy for Newborn and Child Survival in Ethiopia: 2015/16-2019/20
Seqota Declaration 
Seqota Declaration: Resource Mobilization Plan, Expansion and Scale-up Phases
Seqota Declaration: Roadmap for Expansion and Scaleup
The First 1,000 Days Plus Public Movement for Social and Behavior Change Guideline</t>
  </si>
  <si>
    <t>Ethiopia Industrial Development Strategic Plan
Ethiopia National Food Fortification Strategic Plan
National Food Fortification Monitoring and Evaluation Framework</t>
  </si>
  <si>
    <t>Ministry of Water, Irrigation and Energy Ten Year Strategic Plan
One WASH National Programme: A Multi-Sectoral SWAp</t>
  </si>
  <si>
    <t>National Social Protection Strategy of Ethiopia</t>
  </si>
  <si>
    <t>Women and Social Affairs</t>
  </si>
  <si>
    <r>
      <t xml:space="preserve">Project Note
</t>
    </r>
    <r>
      <rPr>
        <sz val="11"/>
        <color theme="0"/>
        <rFont val="Arial"/>
        <family val="2"/>
      </rPr>
      <t>DataDENT (Data for Decisions in Nutrition, www.datadent.org) aims to transform the availability and use of nutrition data by addressing gaps in nutrition measurement and advocating for stronger nutrition data systems. This work was carried out by the following DataDENT partners: Results for Development (R4D) and the Institute for International Programs at Johns Hopkins Bloomberg School of Public Health (JHBSPH). Collaborators included team members from the Ethiopian Ministry of Health Seqota Declaration Federal Program Delivery Unit (SD F-PDU). This work was funded by the Gates Foundation. The findings and conclusions contained within are those of the authors and do not necessarily reflect positions or policies of the Gates Foundation.</t>
    </r>
  </si>
  <si>
    <t>DataDENT compiled this Excel spreadsheet of Ethiopian food and nutrition indicators. Indicators were extracted from policy documents as part of policy review and data mapping activities. This tab contains descriptions of data contained in each column and the authoring institutions for documents grouped by sector.</t>
  </si>
  <si>
    <t>FILTER-1: Topic</t>
  </si>
  <si>
    <t>Broad thematic area of the indicator (e.g., Household, WASH, Nutrition-sensitive Agriculture).</t>
  </si>
  <si>
    <t>FILTER-2: Target population</t>
  </si>
  <si>
    <t>The primary population group the indicator refers to (e.g., Household, WRA, Children).</t>
  </si>
  <si>
    <t>FILTER-3: Data collection level</t>
  </si>
  <si>
    <t>The level at which the data is collected (e.g., Household, Individual).</t>
  </si>
  <si>
    <t>FILTER-4: Intervention Type</t>
  </si>
  <si>
    <t>The specific intervention or domain under which the indicator falls (e.g., WASH - Hygiene, Social Protection).</t>
  </si>
  <si>
    <t>Questionnaire Section</t>
  </si>
  <si>
    <t>The section of the survey questionnaire where the indicator is measured.</t>
  </si>
  <si>
    <t>Indicator</t>
  </si>
  <si>
    <t>The name or short description of the indicator.</t>
  </si>
  <si>
    <t>A detailed explanation of what the indicator measures, often including numerator and denominator information.</t>
  </si>
  <si>
    <t>Survey Qs</t>
  </si>
  <si>
    <t>The survey question(s) used to collect the data for this indicator.</t>
  </si>
  <si>
    <t>Numerator</t>
  </si>
  <si>
    <t>Description of the numerator used in the indicator calculation.</t>
  </si>
  <si>
    <t>Denominator</t>
  </si>
  <si>
    <t>Description of the denominator used in the indicator calculation.</t>
  </si>
  <si>
    <t>Recall period</t>
  </si>
  <si>
    <t>The time frame respondents are asked to consider when answering the question (e.g., Present, Last 7 days).</t>
  </si>
  <si>
    <t>Source</t>
  </si>
  <si>
    <t>AD</t>
  </si>
  <si>
    <t>Adolescent</t>
  </si>
  <si>
    <t>ANC</t>
  </si>
  <si>
    <t>Antenatal Care</t>
  </si>
  <si>
    <t>BCG</t>
  </si>
  <si>
    <t>Bacillus Calmette–Guérin</t>
  </si>
  <si>
    <t>BH</t>
  </si>
  <si>
    <t>Birth History</t>
  </si>
  <si>
    <t>CP</t>
  </si>
  <si>
    <t>Currently Pregnant</t>
  </si>
  <si>
    <t>DC</t>
  </si>
  <si>
    <t>Delivry Care</t>
  </si>
  <si>
    <t>DHS</t>
  </si>
  <si>
    <t>Demographic and Health Survey</t>
  </si>
  <si>
    <t>DPT</t>
  </si>
  <si>
    <t>Diphtheria, Pertussis, Tetanus</t>
  </si>
  <si>
    <t>EC</t>
  </si>
  <si>
    <t>Early Childhood</t>
  </si>
  <si>
    <t>FACT</t>
  </si>
  <si>
    <t>Fortification Assessment Coverage Toolkit</t>
  </si>
  <si>
    <t>FP</t>
  </si>
  <si>
    <t>Family Planning</t>
  </si>
  <si>
    <t>FV</t>
  </si>
  <si>
    <t>Food Vehicle</t>
  </si>
  <si>
    <t>GAIN</t>
  </si>
  <si>
    <t>Global Alliance for Improved Nutrition</t>
  </si>
  <si>
    <t>HH</t>
  </si>
  <si>
    <t>Household</t>
  </si>
  <si>
    <t>IFA</t>
  </si>
  <si>
    <t>Iron and Folic Acid</t>
  </si>
  <si>
    <t>IPV</t>
  </si>
  <si>
    <t>Inactivated Polio Vaccine</t>
  </si>
  <si>
    <t>Infant and Young Child Feeding</t>
  </si>
  <si>
    <t>JMP</t>
  </si>
  <si>
    <t>Joint Monitoring Programme (WHO/UNICEF)</t>
  </si>
  <si>
    <t>LSMS</t>
  </si>
  <si>
    <t>Livinf Standard Measurement Survey</t>
  </si>
  <si>
    <t>MICS</t>
  </si>
  <si>
    <t>Multiple Indicator Cluster Survey</t>
  </si>
  <si>
    <t>MMS</t>
  </si>
  <si>
    <t>Multiple Micronutrient Supplements</t>
  </si>
  <si>
    <t>MR</t>
  </si>
  <si>
    <t>Measles-Rubella</t>
  </si>
  <si>
    <t>MUAC</t>
  </si>
  <si>
    <t>Mid-Upper Arm Circumference</t>
  </si>
  <si>
    <t>NGO</t>
  </si>
  <si>
    <t>Non-Governmental Organization</t>
  </si>
  <si>
    <t>NS</t>
  </si>
  <si>
    <t>Nutrition-Sensitive</t>
  </si>
  <si>
    <t>NSA</t>
  </si>
  <si>
    <t>Nutrition Sensitive Agriculture</t>
  </si>
  <si>
    <t>NSSP</t>
  </si>
  <si>
    <t>Nutrition-Sensitive Social Protection</t>
  </si>
  <si>
    <t>OPV</t>
  </si>
  <si>
    <t>Oral Polio Vaccine</t>
  </si>
  <si>
    <t>ORS</t>
  </si>
  <si>
    <t>Oral Rehydration Salts</t>
  </si>
  <si>
    <t>PCV</t>
  </si>
  <si>
    <t>Pneumococcal Conjugate Vaccine</t>
  </si>
  <si>
    <t>PENTA</t>
  </si>
  <si>
    <t>Pentavalent Vaccine</t>
  </si>
  <si>
    <t>PP</t>
  </si>
  <si>
    <t>Past Pregnancy</t>
  </si>
  <si>
    <t>SDG</t>
  </si>
  <si>
    <t>Sustainable Development Goal</t>
  </si>
  <si>
    <t>SQLNS</t>
  </si>
  <si>
    <t>Small-Quantity Lipid-based Nutrient Supplement</t>
  </si>
  <si>
    <t>Water, Sanitation and Hygiene</t>
  </si>
  <si>
    <t>WRA</t>
  </si>
  <si>
    <t>Women of Reproductive Age</t>
  </si>
  <si>
    <t>Household WASH</t>
  </si>
  <si>
    <t>WASH - Hygiene</t>
  </si>
  <si>
    <t>Access to amenities</t>
  </si>
  <si>
    <t>Handwashing facility with water and soap</t>
  </si>
  <si>
    <t>We would like to learn about the places that households use to wash their hands. Can you please show me where members of your household most often wash their hands? + Observation of water &amp; soap</t>
  </si>
  <si>
    <t>Number of household members with a fixed place for hand washing where water and soap or detergent are present</t>
  </si>
  <si>
    <t>Total number of household members</t>
  </si>
  <si>
    <t>Present</t>
  </si>
  <si>
    <t>Standard (JMP and SDG)</t>
  </si>
  <si>
    <t>Handwashing facility with water and soap (limited)</t>
  </si>
  <si>
    <t xml:space="preserve">We would like to learn about the places that households use to wash their hands. Can you please show me where members of your household most often wash their hands? + Observation of water &amp; soap </t>
  </si>
  <si>
    <t>Number of household members with a fixed place for hand washing where no water and soap or detergent are present</t>
  </si>
  <si>
    <t>Handwashing facility with water and soap (no facility)</t>
  </si>
  <si>
    <t>Number of household members with no fixed place for hand washing where water and soap or detergent are present</t>
  </si>
  <si>
    <t>WASH - Drinking water</t>
  </si>
  <si>
    <t xml:space="preserve">Use of improved drinking water sources </t>
  </si>
  <si>
    <t>% de jure household members using improved sources of drinking water</t>
  </si>
  <si>
    <t>What is the main source of drinking water for members in your household?</t>
  </si>
  <si>
    <t>Number of household members using improved sources of drinking water</t>
  </si>
  <si>
    <t xml:space="preserve">Use of unimproved drinking water sources </t>
  </si>
  <si>
    <t xml:space="preserve">% de jure household members using unimproved sources of drinking water </t>
  </si>
  <si>
    <t>Number of household members using unimproved sources of drinking water</t>
  </si>
  <si>
    <t>What is the main source of drinking water for members in your household?
Where is that water collected from?
How long does it take to go there, get water, and come back?</t>
  </si>
  <si>
    <t>Number of household members using improved sources of drinking water either in their dwelling/yard/plot or within 30 minutes round trip collection time</t>
  </si>
  <si>
    <t>Availability of drinking water</t>
  </si>
  <si>
    <t>% household members with a water source that is available when needed</t>
  </si>
  <si>
    <t>In the last month, has there been any time when your household did not have sufficient quantities of drinking water when needed?</t>
  </si>
  <si>
    <t>Number of household members with a water source that is available when needed</t>
  </si>
  <si>
    <t>WASH - Sanitation</t>
  </si>
  <si>
    <t>Use of improved sanitation facilities (basic)</t>
  </si>
  <si>
    <t xml:space="preserve">% household members using improved sanitation facilities </t>
  </si>
  <si>
    <t>What kind of toilet facility do members of your household usually use?</t>
  </si>
  <si>
    <t xml:space="preserve">Number of household members using improved sanitation facilities </t>
  </si>
  <si>
    <t xml:space="preserve">Use of improved sanitation facilities </t>
  </si>
  <si>
    <t>% household members using improved sanitation facilities which are not shared</t>
  </si>
  <si>
    <t>What kind of toilet facility do members of your household usually use?
Do you share this facility with others who are not members of your household?</t>
  </si>
  <si>
    <t>Number of household members using improved sanitation facilities which are not shared</t>
  </si>
  <si>
    <t>Household Nutrition sensitive agriculture</t>
  </si>
  <si>
    <t>Agriculture extension</t>
  </si>
  <si>
    <t>Nutrition-sensitive agriculture program receipt</t>
  </si>
  <si>
    <t>NSA coverage – crop-growing households</t>
  </si>
  <si>
    <t>% of crop-growing households</t>
  </si>
  <si>
    <t>In the last 12 months, have you or anyone in your household been involved in growing crops?</t>
  </si>
  <si>
    <t>Number of crop-growing households</t>
  </si>
  <si>
    <t>Total number of households interviewed</t>
  </si>
  <si>
    <t>Past 12 months</t>
  </si>
  <si>
    <t>Adapted (Existing program evaluation tools)</t>
  </si>
  <si>
    <t>NSA coverage – improved seed among crop-growing households</t>
  </si>
  <si>
    <t>% of crop-growing households that received improved crop seeds</t>
  </si>
  <si>
    <t>In the last 12 months, have you or anyone in your household been involved in growing crops?_x000D_
_x000D_
Have you or anyone in your household received improved seeds for crops (such as: rice, wheat, potato, maize) from an agriculture extension officer or NGO worker?</t>
  </si>
  <si>
    <t>Number of households that received improved crop seeds</t>
  </si>
  <si>
    <t>Total number of households that grow crops</t>
  </si>
  <si>
    <t>NSA coverage – improved seed + nutrition/health intervention among crop-growing households</t>
  </si>
  <si>
    <t>% of crop-growing households that received improved crop seeds and any health/nutrition intervention</t>
  </si>
  <si>
    <t>In the last 12 months, have you or anyone in your household been involved in growing crops?_x000D_
_x000D_
Have you or anyone in your household received improved seeds for crops (such as: rice, wheat, potato, maize) from an agriculture extension officer or NGO worker?_x000D_
_x000D_
With the improved seed received for crops, did you also receive nutrition counseling or education?</t>
  </si>
  <si>
    <t>Number of households that received improved crop seeds and any nutrition counseling or education</t>
  </si>
  <si>
    <t>NSA coverage – fruit-growing households</t>
  </si>
  <si>
    <t>% of fruit-growing households</t>
  </si>
  <si>
    <t>In the last 12 months, have you or anyone in your household been involved in growing fruits?</t>
  </si>
  <si>
    <t>Number of fruit-growing households</t>
  </si>
  <si>
    <t>NSA coverage – fruit sapling among fruit-growing households</t>
  </si>
  <si>
    <t>% of fruit-growing households that received fruit saplings</t>
  </si>
  <si>
    <t>In the last 12 months, have you or anyone in your household been involved in growing fruits?_x000D_
_x000D_
Have you or anyone in your household received sapling for fruits (such as: guava, jackfruit, mango) from an agriculture extension officer or NGO worker?</t>
  </si>
  <si>
    <t>Number of households that received fruit saplings</t>
  </si>
  <si>
    <t>Total number of households that grow fruits</t>
  </si>
  <si>
    <t>NSA coverage – fruit sapling + nutrition/health intervention among fruit-growing households</t>
  </si>
  <si>
    <t>% of fruit-growing households that received fruit saplings and any health/nutrition intervention</t>
  </si>
  <si>
    <t>In the last 12 months, have you or anyone in your household been involved in growing fruits?_x000D_
_x000D_
Have you or anyone in your household received sapling for fruits (such as: guava, jackfruit, mango) from an agriculture extension officer or NGO worker?_x000D_
_x000D_
With the sapling received for fruits, did you also receive nutrition counseling or education?</t>
  </si>
  <si>
    <t>Number of households that received fruit saplings and any nutrition counseling or education</t>
  </si>
  <si>
    <t>NSA coverage – vegetable-growing households</t>
  </si>
  <si>
    <t>% of vegetable-growing households</t>
  </si>
  <si>
    <t>In the last 12 months, have you or anyone in your household been involved in growing vegetables?</t>
  </si>
  <si>
    <t>Number of vegetable-growing households</t>
  </si>
  <si>
    <t>NSA coverage – veg seeds among vegetable-growing households</t>
  </si>
  <si>
    <t>% of vegetable-growing households that received vegetable seeds</t>
  </si>
  <si>
    <t>In the last 12 months… grown vegetables?Have you received seeds for vegetables (e.g. gourds, eggplant, spinach) from an agriculture extension officer or NGO worker?</t>
  </si>
  <si>
    <t>Number of households that received vegetable seeds</t>
  </si>
  <si>
    <t>Total number of households that grow vegetables</t>
  </si>
  <si>
    <t>NSA coverage – veg seeds + nutrition/health intervention among vegetable-growing households</t>
  </si>
  <si>
    <t>% of vegetable-growing households that received vegetable seeds and any health/nutrition intervention</t>
  </si>
  <si>
    <t>In the last 12 months, have you or anyone in your household been involved in growing vegetables?
Have you or anyone in your household received seeds for vegetables (such as: gourds, eggplant, spinach) from an agriculture extension officer or NGO worker?
With the seed received for vegetables, did you also receive nutrition counseling or education?</t>
  </si>
  <si>
    <t>Number of households that received vegetable seeds and any nutrition counseling or education</t>
  </si>
  <si>
    <t>NSA coverage – aquatic-farming households</t>
  </si>
  <si>
    <t>% of households involved in fish/shrimp farming</t>
  </si>
  <si>
    <t>In the last 12 months, have you or anyone in your household been involved in fish or shrimp farming?</t>
  </si>
  <si>
    <t>Number of households involved in fish/shrimp farming</t>
  </si>
  <si>
    <t>NSA coverage – aquatic stock among aquatic-farming households</t>
  </si>
  <si>
    <t>% of aquaculture households that received fish/shrimp stock</t>
  </si>
  <si>
    <t>In the last 12 months, have you or anyone in your household been involved in fish or shrimp farming?
Have you or anyone in your household received fish or shrimp (such as: Rohu, Catla, Mriga) from an agriculture extension officer or NGO worker?</t>
  </si>
  <si>
    <t>Number of households that received fish/shrimp stock</t>
  </si>
  <si>
    <t>Total number of households that raise small aquatic animals</t>
  </si>
  <si>
    <t>NSA coverage – aquatic stock + nutrition/health intervention among aquatic-farming households</t>
  </si>
  <si>
    <t>% of aquaculture households that received fish/shrimp stock and any health/nutrition intervention</t>
  </si>
  <si>
    <t>In the last 12 months, have you or anyone in your household been involved in fish or shrimp farming?
Have you or anyone in your household received fish or shrimp (such as: Rohu, Catla, Mriga) from an agriculture extension officer or NGO worker?
With the fish received, did you also receive nutrition counseling or education?</t>
  </si>
  <si>
    <t>Number of households that received fish/shrimp stock and any nutrition counseling or education</t>
  </si>
  <si>
    <t>NSA coverage – poultry-raising households</t>
  </si>
  <si>
    <t>% of households involved in poultry raising</t>
  </si>
  <si>
    <t>In the last 12 months, have you or anyone in your household been involved in raising poultry such as chicken or ducks?</t>
  </si>
  <si>
    <t>Number of households involved in raising poultry</t>
  </si>
  <si>
    <t>NSA coverage – poultry stock among poultry-raising households</t>
  </si>
  <si>
    <t>% of poultry households that received poultry stock</t>
  </si>
  <si>
    <t>In the last 12 months, have you or anyone in your household been involved in raising poultry such as chicken or ducks?
Have you or anyone in your household received poultry from an agriculture extension officer or NGO worker?</t>
  </si>
  <si>
    <t>Number of households that received poultry stock</t>
  </si>
  <si>
    <t>Total number of households that raise poultry</t>
  </si>
  <si>
    <t>NSA coverage – poultry stock + nutrition/health intervention among poultry-raising households</t>
  </si>
  <si>
    <t>% of poultry households that received poultry stock and any health/nutrition intervention</t>
  </si>
  <si>
    <t>In the last 12 months, have you or anyone in your household been involved in raising poultry such as chicken or ducks?
Have you or anyone in your household received poultry from an agriculture extension officer or NGO worker?
With the poultry received, did you also receive nutrition counseling or education?</t>
  </si>
  <si>
    <t>Number of households that received poultry stock and any nutrition counseling or education</t>
  </si>
  <si>
    <t>NSA coverage – goats/sheep-raising households</t>
  </si>
  <si>
    <t>% of households involved in raising goats/sheep</t>
  </si>
  <si>
    <t>In the last 12 months, have you or anyone in your household been involved in raising goats?</t>
  </si>
  <si>
    <t>Number of households involved in raising goats/sheep</t>
  </si>
  <si>
    <t>NSA coverage – goats/sheep stock among goats/sheep-raising households</t>
  </si>
  <si>
    <t>% of goats/sheep households that received goats/sheep stock</t>
  </si>
  <si>
    <t>In the last 12 months, have you or anyone in your household been involved in raising goats?
Have you or anyone in your household received goats from an agriculture extension officer or NGO worker?</t>
  </si>
  <si>
    <t>Number of households that received goats/sheep stock</t>
  </si>
  <si>
    <t>Total number of households that raise goats/sheep</t>
  </si>
  <si>
    <t>NSA coverage – goats/sheep stock + nutrition/health intervention among goats/sheep-raising households</t>
  </si>
  <si>
    <t>% of goats/sheep households that received goats/sheep stock and any health/nutrition intervention</t>
  </si>
  <si>
    <t>In the last 12 months, have you or anyone in your household been involved in raising goats?
Have you or anyone in your household received goats from an agriculture extension officer or NGO worker?
With the goats received, did you also receive nutrition counseling or education?</t>
  </si>
  <si>
    <t>Number of households that received goats/sheep stock and any nutrition counseling or education</t>
  </si>
  <si>
    <t>NSA coverage – cattle-raising households</t>
  </si>
  <si>
    <t>% of households involved in raising cattle</t>
  </si>
  <si>
    <t>In the last 12 months, have you or anyone in your household been involved in raising cattle such as cows or buffalos?</t>
  </si>
  <si>
    <t>Number of households involved in raising cattle</t>
  </si>
  <si>
    <t>NSA coverage – cattle stock among cattle-raising households</t>
  </si>
  <si>
    <t>% of cattle households that received cattle stock</t>
  </si>
  <si>
    <t>In the last 12 months, have you or anyone in your household been involved in raising cattle such as cows or buffalos?
Have you or anyone in your household received cattle from an agriculture extension officer or NGO worker?</t>
  </si>
  <si>
    <t>Number of households that received cattle stock</t>
  </si>
  <si>
    <t>Total number of households that raise cattle</t>
  </si>
  <si>
    <t>NSA coverage – cattle stock + nutrition/health intervention among cattle-raising households</t>
  </si>
  <si>
    <t>% of cattle households that received cattle stock and any health/nutrition intervention</t>
  </si>
  <si>
    <t>In the last 12 months, have you or anyone in your household been involved in raising cattle such as cows or buffalos?
Have you or anyone in your household received cattle from an agriculture extension officer or NGO worker?
With the cattle received, did you also receive nutrition counseling or education?</t>
  </si>
  <si>
    <t>Number of households that received cattle stock and any nutrition counseling or education</t>
  </si>
  <si>
    <t>NSA coverage – home-garden households</t>
  </si>
  <si>
    <t>% of households with a home garden</t>
  </si>
  <si>
    <t>In the last 12 months, have you or anyone in your household been involved in growing fruits and vegetables in a home garden i.e. a small garden where your grow fruits and vegetables?</t>
  </si>
  <si>
    <t>Number of households with a home garden</t>
  </si>
  <si>
    <t>NSA coverage – home-garden support among home-garden households</t>
  </si>
  <si>
    <t>% of home-garden households that received gardening support</t>
  </si>
  <si>
    <t>In the last 12 months, have you or anyone in your household been involved in growing fruits and vegetables in a home garden i.e. a small garden where your grow fruits and vegetables?
Have you or anyone in your household received education or other support from an agriculture extension officer or NGO worker for your home garden?</t>
  </si>
  <si>
    <t>Number of households that received home-garden support</t>
  </si>
  <si>
    <t>Total number of households that have a home garden</t>
  </si>
  <si>
    <t>NSA coverage – home-garden support + nutrition/health intervention among home-garden households</t>
  </si>
  <si>
    <t>% of home-garden households that received support and any health/nutrition intervention</t>
  </si>
  <si>
    <t>In the last 12 months, have you or anyone in your household been involved in growing fruits and vegetables in a home garden i.e. a small garden where your grow fruits and vegetables?
Have you or anyone in your household received education or other support from an agriculture extension officer or NGO worker for your home garden?
With the inputs received for your home garden, did you also receive nutrition counseling or education?</t>
  </si>
  <si>
    <t>Number of households that received home-garden support and any nutrition counseling or education</t>
  </si>
  <si>
    <t>Agricultural or livestock raising households</t>
  </si>
  <si>
    <t>% of households that grow crops/fruits/veg or raise animals or have a home garden</t>
  </si>
  <si>
    <t>NS.1, NS.2, NS.3, NS.4 NS.5, NS6, NS7, NS8</t>
  </si>
  <si>
    <t>Number of households that grow crops/fruits/veg or raise animals or have a home garden</t>
  </si>
  <si>
    <t>NSA coverage – any agricultural input receipt</t>
  </si>
  <si>
    <t xml:space="preserve">% of households that received any agriculture/livestock inputs </t>
  </si>
  <si>
    <t>NS.1–NS1.1, NS.2–NS2.1, NS.3–NS3.1, NS.4–NS4.1, NS.5–NS5.1, NS6–NS6.1, NS7-NS7.1, NS8–NS8.1</t>
  </si>
  <si>
    <t>Number of households receiving any agricultural or livestock inputs</t>
  </si>
  <si>
    <t>Total number of households that grow crops/fruits/veg or raise animals or have a home garden</t>
  </si>
  <si>
    <t>% of households that received any agriculture/livestock inputs and any health/nutrition intervention</t>
  </si>
  <si>
    <t>NS.1–NS1.2, NS.2–NS2.2, NS.3–NS3.2, NS.4–NS4.2, NS.5–NS5.2, NS6–NS7.2, NS8–NS8.2</t>
  </si>
  <si>
    <t>Number of households receiving any agricultural or livestock inputs and any nutrition counseling or education</t>
  </si>
  <si>
    <t>Ag extension coverage</t>
  </si>
  <si>
    <t>% of households meeting an agricultural extension/NGO worker at least once per week</t>
  </si>
  <si>
    <t>In the past 12 months, how often did you meet with an agriculture extension officer or agriculture NGO worker?</t>
  </si>
  <si>
    <t>Number of households that met agricultural extension/NGO worker at least once a week</t>
  </si>
  <si>
    <t>Social protection</t>
  </si>
  <si>
    <t>NSSP-Cash</t>
  </si>
  <si>
    <t xml:space="preserve">Nutritionally vulnerable HHs receiving cash </t>
  </si>
  <si>
    <t>% of households with a nutritionally vulnerable HH member that received cash transfer</t>
  </si>
  <si>
    <t xml:space="preserve">In the past 12 months, has any member of your household received any cash or monetary assistance from the government or from community, religious, international, or other non-government organizations/groups? 
In the past 12 months, who in your household received cash or monetary assistance from the government or non-government organization? </t>
  </si>
  <si>
    <t>Number of households with a nutritionally vulnerable HH member that received cash transfer</t>
  </si>
  <si>
    <t>Total number of households interviewed with a nutritionally vulnerable HH member</t>
  </si>
  <si>
    <t>Adapted (LSMS)</t>
  </si>
  <si>
    <t>Nutrition sensitive social protection</t>
  </si>
  <si>
    <t>Nutritionally vulnerable HHs* receiving cash +nutr/health intervention
*Pregnant women, adolscent 10-19y, children0-59m, children0-5y</t>
  </si>
  <si>
    <t>% of households with a nutritionally vulnerable HH member that received cash transfer + receipt of nutr/health intervention</t>
  </si>
  <si>
    <t>Pilot (new)</t>
  </si>
  <si>
    <t>Nutritionally vulnerable HHs in lowest wealth quintile receiving cash +nutr/health intervention - poorest HHs</t>
  </si>
  <si>
    <t>% of households in a lowest wealth quintile with a nutritionally vulnerable HH member that received cash transfer + receipt of nutr/health intervention</t>
  </si>
  <si>
    <t>Number of households in a lowest wealth quintile with a nutritionally vulnerable HH member that received cash transfer + receipt of nutr/health intervention</t>
  </si>
  <si>
    <t>NSSP-Food</t>
  </si>
  <si>
    <t>Nutritionally vulnerable HHs receiving food transfer</t>
  </si>
  <si>
    <t>% of households with a nutritionally vulnerable HH member that received food transfer</t>
  </si>
  <si>
    <t xml:space="preserve">In the past 12 months, has any member of your household received any food assistance from the government or from community, religious, international, or other non-government organizations/groups? 
In the past 12 months, who in your household received food assistance from the government or non-government organization? </t>
  </si>
  <si>
    <t>Number of households with a nutritionally vulnerable HH member that received food transfer</t>
  </si>
  <si>
    <t>Nutritionally vulnerable HHs receiving food +nutr/health intervention - poorest HHs</t>
  </si>
  <si>
    <t>% of households with a nutritionally vulnerable HH member that received food transfer + receipt of nutr/health intervention</t>
  </si>
  <si>
    <t>Total number with a nutritionally vulnerable HH member of households interviewed</t>
  </si>
  <si>
    <t>% of households in a lowest wealth quintile with a nutritionally vulnerable HH member that received food transfer + receipt of nutr/health intervention</t>
  </si>
  <si>
    <t>Number of households in a lowest wealth quintile with a nutritionally vulnerable HH member that received food transfer + receipt of nutr/health intervention</t>
  </si>
  <si>
    <t>Total households with a nutritionally vulnerable HH member in lowest wealth quintiles</t>
  </si>
  <si>
    <t>NSSP-In-kind</t>
  </si>
  <si>
    <t xml:space="preserve">Nutritionally vulnerable HHs receiving in-kind transfer </t>
  </si>
  <si>
    <t>% of households with a nutritionally vulnerable HH member that received in-kind transfer</t>
  </si>
  <si>
    <t xml:space="preserve">In the past 12 months, has any member of your household received any in-kind assistance from the government or from community, religious, international, or other non-government organizations/groups? 
In the past 12 months, who in your household received in-kind assistance from the government or non-government organization? </t>
  </si>
  <si>
    <t>Number of households with a nutritionally vulnerable HH member that received in-kind transfer</t>
  </si>
  <si>
    <t>Nutritionally vulnerable HHs receiving in-kind transfer +nutr/health intervention - poorest HHs</t>
  </si>
  <si>
    <t>% of households with a nutritionally vulnerable HH member that received in-kind transfer + receipt of nutr/health intervention</t>
  </si>
  <si>
    <t>Total number of households with a nutritionally vulnerable HH member interviewed</t>
  </si>
  <si>
    <t>Poorest nutritionally vulnerable HHs receiving in-kind transfer +nutr/health intervention - poorest HHs</t>
  </si>
  <si>
    <t>% of households in a lowest wealth quintile with a nutritionally vulnerable HH member that received in-kind transfer + receipt of nutr/health intervention</t>
  </si>
  <si>
    <t>Number of households in a lowest wealth quintile with a nutritionally vulnerable HH member that received in-kind transfer + receipt of nutr/health intervention</t>
  </si>
  <si>
    <t>Total households with a nutritionally vulnerable HH member in lowest wealth quintile</t>
  </si>
  <si>
    <t>NSSP-School meal</t>
  </si>
  <si>
    <t>% of households with a nutritionally vulnerable HH member that received school meal</t>
  </si>
  <si>
    <t xml:space="preserve">In the past 12 months, has any member of your household received any school meal from the government or from community, religious, international, or other non-government organizations/groups? 
In the past 12 months, who in your household received school meal or from the government or non-government organization? </t>
  </si>
  <si>
    <t>Number of households with a nutritionally vulnerable HH member that received school meal</t>
  </si>
  <si>
    <t>HHs receiving school meal+nutr/health intervention - all HHs</t>
  </si>
  <si>
    <t>% of households that received school meal transfer + receipt of nutr/health intervention</t>
  </si>
  <si>
    <t>Number of households that received school meal transfer + receipt of nutr/health intervention</t>
  </si>
  <si>
    <t>HHs receiving school meal +nutr/health intervention - poorest HHs</t>
  </si>
  <si>
    <t>% of households in a lowest wealth quintile with a nutritionally vulnerable HH member where a member received meal in the school + receipt of nutr/health intervention</t>
  </si>
  <si>
    <t>Number of households in a lowest wealth quintile with a nutritionally vulnerable HH member where a member received meal in the school + receipt of nutr/health intervention</t>
  </si>
  <si>
    <t>Total households in bottow wealth quintiles</t>
  </si>
  <si>
    <t>Large scale food fortification</t>
  </si>
  <si>
    <t>Food fortification</t>
  </si>
  <si>
    <t>Food vehicle</t>
  </si>
  <si>
    <t>Use of food vehicle</t>
  </si>
  <si>
    <t>% of HHs that use the food vehicle at home</t>
  </si>
  <si>
    <t xml:space="preserve">Does your household consume [INSERT FOOD VEHICLE] at home? [SINGLE SELECT] </t>
  </si>
  <si>
    <t>Number of households that consume a fortifiable food vehicle (FV1=1)</t>
  </si>
  <si>
    <t>Number of households interviewed</t>
  </si>
  <si>
    <t>Adapted (GAIN-FACT)</t>
  </si>
  <si>
    <t>Coverage of fortifiable food vehicle</t>
  </si>
  <si>
    <t>% of HHs that purchased or received a fortifiable (processed industrially or centrally) food vehicle</t>
  </si>
  <si>
    <t>The last time your household got [PREFILL WITH RESPONSE FROM FV.2a], where did your household get it from?
The last time your household got [PREFILL WITH RESPONSE FROM FV.2a], did you get it in its original package (the package or container that the company produced)?
The last time your household got [PREFILL WITH RESPONSE FROM FV.2a], did you get it in its original package (the package or container that the company produced)?</t>
  </si>
  <si>
    <t>Number of households that got a food vehicle from a source that sells fortifiable FV; (FV3=1 or 2 or 3 or 4 or 5 or 6)</t>
  </si>
  <si>
    <t>Coverage of food vehicle labelled as fortified  – based on observation of package</t>
  </si>
  <si>
    <t>% of HHs that used fortified FV (based on observed packaging)</t>
  </si>
  <si>
    <t>ASK TO SEE THE [PREFILL WITH RESPONSE FROM FV2a] PACKAGE AND LOOK FOR FORTIFICATION LOGO OR WORDS SUCH AS IODIZED OR FORTIFIED.</t>
  </si>
  <si>
    <t>Number of households whose last-obtained food vehicle was in its original manufacturer packaging and on which a fortification logo and/or statement was visibly present.</t>
  </si>
  <si>
    <t>Number of households interviewed; number HHs with FV available</t>
  </si>
  <si>
    <t>Main type matches last time type</t>
  </si>
  <si>
    <t>% of HHs where most commonly used type and the last purchased type was same</t>
  </si>
  <si>
    <t xml:space="preserve">What are the main types of [INSERT FOOD VEHICLE] that your household uses on most days? </t>
  </si>
  <si>
    <t>Number of households for whom at least one of the main types matches the type last time (FV2=FV2a)</t>
  </si>
  <si>
    <t>"Last time obtained" (no fixed time window)</t>
  </si>
  <si>
    <t>Source of last obtained food vehicle (reported)</t>
  </si>
  <si>
    <t>Number of HHs obtaining food vehicle from different sources</t>
  </si>
  <si>
    <t>The last time your household got [PREFILL WITH RESPONSE FROM FV.2a], where did your household get it from?</t>
  </si>
  <si>
    <t>Count of households in each source category, by their 1st (…_src1), 2nd (…_src2) and 3rd (…_src3) listed source variables.</t>
  </si>
  <si>
    <t>Number of households that use FV (FV1=1)</t>
  </si>
  <si>
    <t>Single main food vehicle type</t>
  </si>
  <si>
    <t>% of HHs that reported a single most commonly used type</t>
  </si>
  <si>
    <t>Number of households that indicated exactly one primary food‐vehicle type in FV2 (i.e. a single, non‐“Don’t know” response).</t>
  </si>
  <si>
    <t>Multiple main food vehicle types</t>
  </si>
  <si>
    <t>% of HHs that report multiple main types</t>
  </si>
  <si>
    <t>Number of households that indicated multiple primary food‐vehicle types in FV2 (i.e. a single, non‐“Don’t know” response).</t>
  </si>
  <si>
    <t>Original‐package uptake among users (FV4 among those who use FV)</t>
  </si>
  <si>
    <t xml:space="preserve"> % of households that reported last obtained FV came in original, company‐produced packaging</t>
  </si>
  <si>
    <t>The last time your household got [PREFILL WITH RESPONSE FROM FV.2a], did you get it in its original package (the package or container that the company produced)?</t>
  </si>
  <si>
    <t>Number of households reporting consumption of the food vehicle (FV1 = Yes) and indicating that the last‐obtained product was in its original packaging (FV4 = Yes)</t>
  </si>
  <si>
    <t>Stock availability (FV6)</t>
  </si>
  <si>
    <t xml:space="preserve"> % of FV-using households that currently have the last‐obtained FV at home</t>
  </si>
  <si>
    <t>Do you have this [PREFILL WITH RESPONSE FROM FV.2a] in your home now?</t>
  </si>
  <si>
    <t>Number of households reporting consumption of the food vehicle (FV1=1) and confirming it is currently present in their home (FV6=1).</t>
  </si>
  <si>
    <t>Brand‐response source</t>
  </si>
  <si>
    <t>% of households whose reported brand (FV5) was based on recall (FV5_1==1) rather than direct observation</t>
  </si>
  <si>
    <t>Was the response to FV.5 based on recall or on observation of the packaging or container?</t>
  </si>
  <si>
    <t>Number of households that consume the food vehicle (FV1 = Yes), for which the brand was recalled (FV5_1=1), and whose recorded brand code (Brand_Sl_FV5) is a valid manufacturer (i.e. not 98 = Other, 99 = Unbranded, or 999 = Missing).</t>
  </si>
  <si>
    <t>Number of households that consume the food vehicle (FV1=1) and provided a specific brand name (i.e., FV5 ≠ Don’t know/Unbranded)</t>
  </si>
  <si>
    <t>Top-10 brands distribution (FV5 and FV8 top 10 brands + other)</t>
  </si>
  <si>
    <t>Among users, frequency of the top 10 reported (FV5) and observed (FV8) brands; remaining merged as "Other."</t>
  </si>
  <si>
    <t>The last time your household got [PREFILL WITH RESPONSE FROM FV.2a], what was the brand name or company name on the packaging or container?</t>
  </si>
  <si>
    <t>Count of each Brand_Sl_FV5/Brand_Sl_FV8 code</t>
  </si>
  <si>
    <t>Coverage of iodized salt</t>
  </si>
  <si>
    <t xml:space="preserve">% of households with iodized salt (defined as salt containing 15-40 parts per million of iodine) available at home </t>
  </si>
  <si>
    <t>I would like to check whether the salt used in your household is iodized. May I have a sample of the salt used to cook meals in your household?</t>
  </si>
  <si>
    <t>Number of households with salt tested that has 15+ ppm</t>
  </si>
  <si>
    <t>Adapted (DHS)</t>
  </si>
  <si>
    <t>Micronutrient supplementation</t>
  </si>
  <si>
    <t>WRA 15-49y- preconception</t>
  </si>
  <si>
    <t>Individual</t>
  </si>
  <si>
    <t>General WRA interventions</t>
  </si>
  <si>
    <t xml:space="preserve">Supplementation - Any iron supplementation </t>
  </si>
  <si>
    <t>% of non-pregnant women (15-49 years) who received or bought any supplements that contain iron in the past three months preceding the survey</t>
  </si>
  <si>
    <t>In the past three months, were you given, or did you buy any supplements that contain iron?</t>
  </si>
  <si>
    <t>Past three months</t>
  </si>
  <si>
    <t>Adapted (DHS/DataDENT)</t>
  </si>
  <si>
    <t>Supplementation type- MMS tablet, FullCare</t>
  </si>
  <si>
    <t>% of non-pregnant women (15-49 years) who received or bought MMS tablet or Fullcare in the past three months preceding the survey</t>
  </si>
  <si>
    <t xml:space="preserve">Which type of iron containing product were you given or did you buy?
</t>
  </si>
  <si>
    <t>Number of non-pregnant women (15-49 years) who received or bought MMS tablet or Fullcare in the past three months preceding the survey</t>
  </si>
  <si>
    <t>Supplementation type-supplements with multiple micronutrients</t>
  </si>
  <si>
    <t>% of non-pregnant women (15-49 years) who received or bought supplements with multiple micronutrients in the past three months preceding the survey</t>
  </si>
  <si>
    <t>Number of non-pregnant women (15-49 years) who received or bought iron tablet in the past three months preceding the survey</t>
  </si>
  <si>
    <t>Supplementation - Iron tablet/ iron folic acid</t>
  </si>
  <si>
    <t>% of non-pregnant women (15-49 years) who received or bought iron tablet/iron folic acid in the past three months preceding the survey</t>
  </si>
  <si>
    <t>Which type of iron containing product were you given or did you buy?</t>
  </si>
  <si>
    <t>Deworming</t>
  </si>
  <si>
    <t>% of non-pregnant women (15-49 years) who received deworming tablets in the past six months preceding the survey</t>
  </si>
  <si>
    <t xml:space="preserve">Did you receive deworming tablets for deworming in the last 6 months? </t>
  </si>
  <si>
    <t>Number of non-pregnant women (15-49 years) who received deworming tablets in the past six months</t>
  </si>
  <si>
    <t>Total number of non-pregnant women (15-49 years)</t>
  </si>
  <si>
    <t>Past six months</t>
  </si>
  <si>
    <t>Contraception</t>
  </si>
  <si>
    <t>Maternal health</t>
  </si>
  <si>
    <t>Contraceptive use</t>
  </si>
  <si>
    <t>% of non-pregnant women (15-49 years) who use a modern contraceptive</t>
  </si>
  <si>
    <t>Number of non-pregnant women (15-49 years) who are currently using a modern contraceptive</t>
  </si>
  <si>
    <t>Current</t>
  </si>
  <si>
    <t>Antenatal care</t>
  </si>
  <si>
    <t>WRA 15-49y- current pregnancy</t>
  </si>
  <si>
    <t>Current pregnancy (CP) interventions</t>
  </si>
  <si>
    <t xml:space="preserve">% of currently pregnant women (aged 15–49 years) who received ANC at least once during their current pregnancy by any provider. </t>
  </si>
  <si>
    <t xml:space="preserve">How many times did you receive antenatal care by any healthcare provider (such as doctor, nurse, paramedics, health worker) during this pregnancy? 
</t>
  </si>
  <si>
    <t>Total number of currently pregnant women (15-49 years)</t>
  </si>
  <si>
    <t>During current pregnancy period</t>
  </si>
  <si>
    <t>Standard (DHS)</t>
  </si>
  <si>
    <t>Antenatal care- &gt;1 ANC (currently pregnant)</t>
  </si>
  <si>
    <t xml:space="preserve">% of currently pregnant women (aged 15–49 years) who were attended &gt;1 ANC during their current pregnancy by any provider. </t>
  </si>
  <si>
    <t xml:space="preserve">Number of currently pregnant women (aged 15–49 years) who were attended &gt;1 ANC during their current pregnancy by any provider. </t>
  </si>
  <si>
    <t>Antenatal care- Early ANC (currently pregnant)</t>
  </si>
  <si>
    <t xml:space="preserve">How many months pregnant were you when you first received antenatal care for this pregnancy?
</t>
  </si>
  <si>
    <t xml:space="preserve">Supplementation - Any iron supplementation (currently pregnant) </t>
  </si>
  <si>
    <t xml:space="preserve">During this pregnancy, were you given, or did you buy any tablet or syrup that contains iron? 
</t>
  </si>
  <si>
    <t>Number of currently pregnant women (15-49 years) who received or bought any tablet or syrup that contains iron</t>
  </si>
  <si>
    <t>Supplementation - MMS tablet or FullCare of (currently pregnant)</t>
  </si>
  <si>
    <t>% of currently pregnant women (15-49 years) who received or bought MMS tablet or FullCare in this pregnancy</t>
  </si>
  <si>
    <t xml:space="preserve">During this pregnancy, were you given or did you buy any of the following:
</t>
  </si>
  <si>
    <t>Numberof currently pregnant women (15-49 years) who received or bought MMS tablet or FullCare in this pregnancy</t>
  </si>
  <si>
    <t>% of currently pregnant women (15-49 years) who received or bought MMS tablet during this pregnancy</t>
  </si>
  <si>
    <t>Number of currently pregnant women (15-49 years) who received or bought MMS tablet during this pregnancy</t>
  </si>
  <si>
    <t>% of currently pregnant women (15-49 years) who received or bought iron tablet/iron folic acid during this pregnancy</t>
  </si>
  <si>
    <t>Number of currently pregnant women (15-49 years) who received or bought Iron tablet/Iron folic acid during their current pregnancy</t>
  </si>
  <si>
    <t>% of currently pregnant women (15-49 years) who received or bought other iron supplements during this pregnancy</t>
  </si>
  <si>
    <t>Number of currently pregnant women (15-49 years) who received or bought other iron supplements during their current pregnancy</t>
  </si>
  <si>
    <t>% of currently pregnant women (15-49 years) started to consume iron-containing supplements in [1st Trimester]</t>
  </si>
  <si>
    <t xml:space="preserve">How many months pregnant were you when you first started taking [INSERT NAME OF PRODUCT FROM CP.14]?
</t>
  </si>
  <si>
    <t>Number of currently pregnant women (15-49 years) started to consume iron-containing supplements in [1st Trimester]</t>
  </si>
  <si>
    <t>Iron supplementation - adherence in previous month (current pregnancy)</t>
  </si>
  <si>
    <t xml:space="preserve">How many days did you take iron containing supplements in the last month?
</t>
  </si>
  <si>
    <t xml:space="preserve">Number of currently pregnant women (aged 15 to 49 years) who consumed iron-containing supplements for at least X days in previous month
</t>
  </si>
  <si>
    <t>Last month</t>
  </si>
  <si>
    <t>Nutrition counseling/education</t>
  </si>
  <si>
    <t>Counseling- taking iron supplements (current pregnancy)</t>
  </si>
  <si>
    <t>% of currently pregnant women (aged 15 to 49 years) who were counseled on consuming iron supplements and its benefits and side effects during their current pregnancy by any provider</t>
  </si>
  <si>
    <t>Number of currently pregnant women (aged 15 to 49 years) who were counseled on consuming iron supplements and its benefits and side effects during their current pregnancy by any provider</t>
  </si>
  <si>
    <t>Calcium supplementation - any Calcium (current pregnancy)</t>
  </si>
  <si>
    <t>% of currently pregnant women (15-49 years) who received or bought any tablets or syrup that contained calcium during their current pregnancy</t>
  </si>
  <si>
    <t xml:space="preserve">During this pregnancy, were you given, or did you buy any tablet or syrup that contains calcium? 
</t>
  </si>
  <si>
    <t>Number of currently pregnant women (15-49 years) who received or bought any tablets or syrup that contained calcium during their current pregnancy</t>
  </si>
  <si>
    <t>% of currently pregnant women (15-49 years) started to consume calcium supplements in 1st trimester during their current pregnancy</t>
  </si>
  <si>
    <t xml:space="preserve">How many months pregnant were you when you first started taking calcium supplements?
</t>
  </si>
  <si>
    <t>Number of currently pregnant women (15-49 years) started to consume calcium supplements in 1st trimester</t>
  </si>
  <si>
    <t>Calcium supplementation - adherence in previous month (current pregnancy)</t>
  </si>
  <si>
    <t xml:space="preserve">How many days did you take calciumg supplements in the last month?
</t>
  </si>
  <si>
    <t>Number of currently pregnant women (aged 15 to 49 years) who consumed calcium supplements for at least X days in previous month</t>
  </si>
  <si>
    <t>Counseling- taking calcium supplements (current pregnancy)</t>
  </si>
  <si>
    <t>% of currently pregnant women (aged 15 to 49 years) who were counseled on consuming calcium supplements and its benefits and side effects during their current pregnancy by any provider</t>
  </si>
  <si>
    <t>Number of currently pregnant women (aged 15 to 49 years) who were counseled on consuming calcium supplements and its benefits and side effects during their current pregnancy by any provider</t>
  </si>
  <si>
    <t>Vitamin A (current pregnancy)</t>
  </si>
  <si>
    <t>% of currently pregnant women (15-49 years) who received or bought any vitamin A capsule during their current pregnancy</t>
  </si>
  <si>
    <t xml:space="preserve">During this pregnancy, were you given, or did you buy a vitamin A capsule?
</t>
  </si>
  <si>
    <t>Number of currently pregnant women (15-49 years) who received or bought any vitamin A capsule during their current pregnancy</t>
  </si>
  <si>
    <t xml:space="preserve">Total number of currently pregnant women (15-49 years) </t>
  </si>
  <si>
    <t>Deworming (current pregnancy)</t>
  </si>
  <si>
    <t>% of currently pregnant women (15-49 years) who received any deworming tablets during their current pregnancy</t>
  </si>
  <si>
    <t xml:space="preserve">During this pregnancy, were you given, or did you buy any tablets for intestinal worms? 
</t>
  </si>
  <si>
    <t>Number of currently pregnant women (15-49 years) who received any deworming tablets during their current pregnancy</t>
  </si>
  <si>
    <t>Maternal Health</t>
  </si>
  <si>
    <t>Tetanus toxoid (current pregnancy)</t>
  </si>
  <si>
    <t>% of currently pregnant women (15-49 years) who received 2 tetanus shots during their current pregnancy</t>
  </si>
  <si>
    <t xml:space="preserve">At any time before this pregnancy, were you given an injection in the arm to prevent the baby from getting tetanus after birth?
Before this pregnancy, how many times did you receive a tetanus injection?
</t>
  </si>
  <si>
    <t>Number of currently pregnant women (15-49 years) who received 2 tetanus shots during their current pregnancy</t>
  </si>
  <si>
    <t>Antenatal care- Hypertension screening (current pregnancy)</t>
  </si>
  <si>
    <t>% of currently pregnant women (aged 15–49 years) who had their blood pressure measured during their current pregnancy.</t>
  </si>
  <si>
    <t xml:space="preserve">As part of your antenatal care during this pregnancy did a health care provider do any of the following?
Measure your blood pressure
</t>
  </si>
  <si>
    <t>Number of currently pregnant women (aged 15–49) who had their blood pressure measured during their current pregnancy.</t>
  </si>
  <si>
    <t>Antenatal care- Diabetes screening (current pregnancy)</t>
  </si>
  <si>
    <t>% of currently pregnant women (aged 15–49) who had their blood glucose level tested during their current pregnancy.</t>
  </si>
  <si>
    <t xml:space="preserve">As part of your antenatal care during this pregnancy did a health care provider do any of the following?
Taken blood sample for blood sugar test
</t>
  </si>
  <si>
    <t>Number of currently pregnant women (aged 15–49) who had their blood glucose level tested during their current pregnancy.</t>
  </si>
  <si>
    <t>Antenatal care- Anemia screening (current pregnancy)</t>
  </si>
  <si>
    <t>% of currently pregnant women (aged 15–49) who had their hemoglobin level tested during their current pregnancy.</t>
  </si>
  <si>
    <t xml:space="preserve">As part of your antenatal care during this pregnancy did a health care provider do any of the following?
Taken blood sample for anemia test (Hemoglobin)
</t>
  </si>
  <si>
    <t>Number of currently pregnant women (aged 15–49) who had their hemoglobin level tested during their current pregnancy.</t>
  </si>
  <si>
    <t>Antenatal care- Anemic (current pregnancy)</t>
  </si>
  <si>
    <t>% of currently pregnant women (aged 15–49 years) identified as anemic during their current pregnancy</t>
  </si>
  <si>
    <t xml:space="preserve">During this pregnancy, have you ever been diagnosed as anemic (i.e level of hemoglobin is less than 11 g/dl in your blood sample)?
</t>
  </si>
  <si>
    <t>Number of currently pregnant women (aged 15–49) identified as anemic during their current pregnancy</t>
  </si>
  <si>
    <t>Antenatal care- Anemia treatment (current pregnancy)</t>
  </si>
  <si>
    <t xml:space="preserve">% of currently pregnant women (aged 15 to 49 years) who received treatment for anemia after being identified as anemic during their current pregnancy </t>
  </si>
  <si>
    <t xml:space="preserve">Number of currently pregnant women (aged 15 to 49 years) who received treatment for anemia after being identified as anemic during their current pregnancy </t>
  </si>
  <si>
    <t>Total number of currently pregnant women (15-49 years) who were identified as anemic</t>
  </si>
  <si>
    <t>Weight assessment (current pregnancy)</t>
  </si>
  <si>
    <t>% of currently pregnant women (aged 15 to 49 years) who weighed during their current pregnancy by any provider</t>
  </si>
  <si>
    <t xml:space="preserve">As part of your antenatal care during this pregnancy did a health care provider do the following?
Check your weight
</t>
  </si>
  <si>
    <t>Number of currently pregnant women (aged 15 to 49 years) who weighed during their current pregnancy by any provider</t>
  </si>
  <si>
    <t>Counseling- about weight (current pregnancy)</t>
  </si>
  <si>
    <t>% of currently pregnant women (aged 15 to 49 years) who were counseled after weighing during their current pregnancy by any provider</t>
  </si>
  <si>
    <t xml:space="preserve">As part of your antenatal care during this pregnancy did a health care provider do the following?
Talk with you about your weight gain
</t>
  </si>
  <si>
    <t>Number of currently pregnant women (aged 15 to 49 years) who were counseled after weighing during their current pregnancy by any provider</t>
  </si>
  <si>
    <t>Management of acute malnutrition</t>
  </si>
  <si>
    <t xml:space="preserve">Underweight (current pregnancy)
</t>
  </si>
  <si>
    <t xml:space="preserve">% of currently pregnant women (aged 15 to 49 years) who were identified as malnourished during their current pregnancy*
*Not coverage, screening measure
</t>
  </si>
  <si>
    <t xml:space="preserve">During this pregnancy, have you been told you are underweight by a health care provider?
</t>
  </si>
  <si>
    <t xml:space="preserve">Number of currently pregnant women (aged 15 to 49 years) who were identified as underweight during their current pregnancy </t>
  </si>
  <si>
    <t>Supplementary nutrition (current pregnancy)</t>
  </si>
  <si>
    <t xml:space="preserve">% of currently pregnant women (aged 15 to 49 years) who were identified as malnourished and received supplementary nutrition information during their current pregnancy </t>
  </si>
  <si>
    <t>Number of currently pregnant women (aged 15 to 49 years) who were identified as malnourished and received information on how to prepare nutritious foods like khichuri and halwa from a health care provider</t>
  </si>
  <si>
    <t>Total number of currently pregnant women (15-49 years) who were identified as malnourished during their current pregnancy</t>
  </si>
  <si>
    <t>Regular use of mosquito net (current pregnancy)</t>
  </si>
  <si>
    <t xml:space="preserve">% of currently pregnant women (aged 15 to 49 years) who are using mosquito net regularly during their current pregnancy </t>
  </si>
  <si>
    <t xml:space="preserve">During this pregnancy, did you use a mosquito net regularly, sometimes, or never?
</t>
  </si>
  <si>
    <t xml:space="preserve">Number of currently pregnant women (aged 15 to 49 years) who are using mosquito net regularly during their current pregnancy </t>
  </si>
  <si>
    <t>Pilot (RADAR Survey)</t>
  </si>
  <si>
    <t>Malaria prevention (current pregnancy)</t>
  </si>
  <si>
    <t xml:space="preserve">% of currently pregnant women (aged 15 to 49 years) who are taking FP Fansidar during their current pregnancy </t>
  </si>
  <si>
    <t xml:space="preserve">During this pregnancy, did you take FP Fansidar to keep you from getting malaria?
</t>
  </si>
  <si>
    <t xml:space="preserve">Number of currently pregnant women (aged 15 to 49 years) who are taking FP Fansidar during their current pregnancy </t>
  </si>
  <si>
    <t>Counseling- diet (current pregnancy)</t>
  </si>
  <si>
    <t xml:space="preserve">% of currently pregnant women (aged 15 to 49 years) who were counseled on eating an additional amount of food and a variety of foods during their current pregnancy </t>
  </si>
  <si>
    <t xml:space="preserve">During this pregnancy did a health care provider or a health worker or a nutrition worker discuss with you about following
Eating additional amount of food and a variety of foods?
</t>
  </si>
  <si>
    <t xml:space="preserve">Number of currently pregnant women (aged 15 to 49 years) who were counseled on eating an additional amount of food and a variety of foods during their current pregnancy </t>
  </si>
  <si>
    <t>Counseling- institutional delivery (current pregnancy)</t>
  </si>
  <si>
    <t xml:space="preserve">% of currently pregnant women (aged 15 to 49 years) in their third trimester who were counseled on importance of institutional delivery during their current pregnancy </t>
  </si>
  <si>
    <t xml:space="preserve">During this pregnancy, did anyone (add health workers in Bangladesh) talk with you about the following 
Importance of institutional delivery
</t>
  </si>
  <si>
    <t xml:space="preserve">Number of currently pregnant women (aged 15 to 49 years) in their third trimester who were counseled on importance of institutional delivery during their current pregnancy </t>
  </si>
  <si>
    <t>Total number of currently pregnant women (15-49 years) in their 3rd trimester</t>
  </si>
  <si>
    <t>Maternal and child health</t>
  </si>
  <si>
    <t>Counseling- cord care (current pregnancy)</t>
  </si>
  <si>
    <t xml:space="preserve">% of currently pregnant women (aged 15 to 49 years) in their third trimester who were counseled about cord care during their current pregnancy </t>
  </si>
  <si>
    <t xml:space="preserve">During this pregnancy, did anyone (add health workers in Bangladesh) talk with you about the following 
Cord care
</t>
  </si>
  <si>
    <t xml:space="preserve">Number of currently pregnant women (aged 15 to 49 years) in their third trimester who were counseled on cord care during their current pregnancy </t>
  </si>
  <si>
    <t>Counseling- Exclusive breastfeeding (current pregnancy)</t>
  </si>
  <si>
    <t xml:space="preserve">% of currently pregnant women (aged 15 to 49 years) in their third trimester who were counseled about exclusive breastfeeding during their current pregnancy </t>
  </si>
  <si>
    <t xml:space="preserve">During this pregnancy, did anyone (add health workers in Bangladesh) talk with you about the following
Exclusive Breastfeeding
</t>
  </si>
  <si>
    <t xml:space="preserve">Number of currently pregnant women (aged 15 to 49 years) in their third trimester who were counseled about exclusive breastfeeding during their current pregnancy </t>
  </si>
  <si>
    <t>Child health</t>
  </si>
  <si>
    <t>Counseling- keeping baby warm (current pregnancy)</t>
  </si>
  <si>
    <t xml:space="preserve">% of currently pregnant women (aged 15 to 49 years) in their third trimester who were counseled about keeping baby warm during their current pregnancy </t>
  </si>
  <si>
    <t xml:space="preserve">During this pregnancy, did anyone (add health workers in Bangladesh) talk with you about the following 
Keeping the baby warm
</t>
  </si>
  <si>
    <t xml:space="preserve">Number of currently pregnant women (aged 15 to 49 years) in their third trimester who were counseled about keeping baby warm during their current pregnancy </t>
  </si>
  <si>
    <t>WRA 15-49y- past pregnancy</t>
  </si>
  <si>
    <t>Past pregnancy (PP) interventions</t>
  </si>
  <si>
    <t>Antenatal care- At least once</t>
  </si>
  <si>
    <t>% of women (15-49 years) with a live and/or still birth in the last 2 years preceding the survey who received ANC at least once during their pregnancy that led to a live and/or still birth by any provider</t>
  </si>
  <si>
    <t>How many times did you receive antenatal care by any healthcare provider during your pregnancy with?</t>
  </si>
  <si>
    <t>Number of women (15-49 years) with a live and/or still birth in the last 2 years preceding the survey who received ANC at least once during their pregnancy that led to a live and/or still birth by any provider</t>
  </si>
  <si>
    <t>Total number of women (aged 15–49 years) with a live and/or still birth in the last 2 years</t>
  </si>
  <si>
    <t>Last pregnancy that led to a live and/or still birth in the last 2 years</t>
  </si>
  <si>
    <t>Antenatal care- Four ANC</t>
  </si>
  <si>
    <t>% of women (15-49 years) with a live and/or still birth in the last 2 years preceding the survey who received ANC at least four times during their pregnancy that led to a live and/or still birth by any provider</t>
  </si>
  <si>
    <t>Antenatal care- Early ANC</t>
  </si>
  <si>
    <t>% of women (15-49 years) with a live and/or still birth in the last 2 years preceding the survey who were attended early (in the first trimester) during their pregnancy that led to a live and/or still birth by any provider</t>
  </si>
  <si>
    <t>How many months pregnant were you when you first received antenatal care?</t>
  </si>
  <si>
    <t>Number of women (15-49 years) with a live and/or still birth in the last 2 years preceding the survey who were attended early (in the first trimester) during their pregnancy that led to a live and/or still birth by any provider</t>
  </si>
  <si>
    <t>% of women (15-49 years) with a live and/or still birth in the last 2 years preceding the survey who bought or received any tablet or syrup that contains iron during their pregnancy that led to a live and/or still birth</t>
  </si>
  <si>
    <t>During your pregnancy with (____), were you given, or did you buy any iron tablet or iron syrup or iron syrup multiple micronutrient supplement? 
SHOW TABLET/SYRUP</t>
  </si>
  <si>
    <t>Number of women (15-49 years) with a live and/or still birth in the last 2 years preceding the survey who bought or received any tablet or syrup that contains iron during their pregnancy that led to a live and/or still birth</t>
  </si>
  <si>
    <t>% of women (15-49 years) with a live and/or still birth in the last 2 years preceding the survey who bought or received MMS tablet or FullCare during their pregnancy that led to a live and/or still birth</t>
  </si>
  <si>
    <t xml:space="preserve">Which type of iron containing product were you given or did you buy during this pregnancy?
</t>
  </si>
  <si>
    <t>Number of women (15-49 years) with a live and/or still birth in the last 2 years preceding the survey who bought or received MMS tablet or FullCare during their pregnancy that led to a live and/or still birth</t>
  </si>
  <si>
    <t>% of women (15-49 years) with a live and/or still birth in the last 2 years preceding the survey who bought or received supplements with multiple micronutrients during their pregnancy that led to live and/or still birth</t>
  </si>
  <si>
    <t>Number of women (15-49 years) with a live and/or still birth in the last 2 years preceding the survey who bought or received supplements with multiple micronutrients during their pregnancy that led to live and/or still birth</t>
  </si>
  <si>
    <t>Supplementation type- iron tablet/iron folic acid</t>
  </si>
  <si>
    <t>% of women (15-49 years) with a live and/or still birth in the last 2 years preceding the survey who bought or received iron tablet/iron folic acid during their pregnancy that led to live and/or still birth</t>
  </si>
  <si>
    <t xml:space="preserve">Which type of iron containing product were you given or did you buy during this pregnancy?
</t>
  </si>
  <si>
    <t>Number of women (15-49 years) with a live and/or still birth in the last 2 years preceding the survey who bought or received iron tablet/iron folic acid during their pregnancy that led to live and/or still birth</t>
  </si>
  <si>
    <t xml:space="preserve">Supplementation type- others </t>
  </si>
  <si>
    <t>% of women (15-49 years) with a live and/or still birth in the last 2 years preceding the survey who bought or received any other supplements containing iron or folic acid during their pregnancy that led to live and/or still birth</t>
  </si>
  <si>
    <t>Number of women (15-49 years) with a live and/or still birth in the last 2 years preceding the survey who bought or received any other supplements containing iron or folic acid during their pregnancy that led to live and/or still birth</t>
  </si>
  <si>
    <t>Iron supplementation type- timing of initiation</t>
  </si>
  <si>
    <t xml:space="preserve">% of women (15-49 years) with a live and/or still birth in the last 2 years preceding the survey started consuming any iron-containing supplements during [1st Trimester] </t>
  </si>
  <si>
    <t>How many months pregnant were you when you first started taking tablets that contain calcium during your pregnancy with?</t>
  </si>
  <si>
    <t xml:space="preserve">Number of women (15-49 years) with a live and/or still birth in the last 2 years preceding the survey started consuming any iron-containing supplements during [1st Trimester] </t>
  </si>
  <si>
    <t>Iron supplementation - days consumed- 90+ days</t>
  </si>
  <si>
    <t>During the whole pregnancy with (___), for how many days did you take [NAME OF PRODUCT FROM PP.14]?</t>
  </si>
  <si>
    <t>Last pregnancy that led to a live or still birth in the last 2 years</t>
  </si>
  <si>
    <t xml:space="preserve">Iron supplementation - months of supplementation </t>
  </si>
  <si>
    <t>Iron supplementation - counseling</t>
  </si>
  <si>
    <t>% of women (15-49 years) with a live and/or still birth in the last 2 years preceding the survey who were counseled on taking iron containing supplements and its benefits and side effects during their pregnancy that led to live and/or still birth</t>
  </si>
  <si>
    <t xml:space="preserve">During your pregnancy with (___) did any health care provider or a health worker, or a nutrition worker talk with you about the followings?
Taking tablets or syrup that contain iron
Benefits of tablets or syrup that contain iron
Side effects of tablets or syrup that contain iron
</t>
  </si>
  <si>
    <t>Number of women (15-49 years) with a live and/or still birth in the last 2 years preceding the survey who were counseled on taking iron containing supplements and its benefits and side effects during their pregnancy that led to live and/or still birth</t>
  </si>
  <si>
    <t xml:space="preserve">Calcium supplementation - </t>
  </si>
  <si>
    <t>% of women (15-49 years) with a live and/or birth in the last 2 years preceding the survey who received or bought any tablets that contained calcium during their pregnancy that led to a live and/or still birth</t>
  </si>
  <si>
    <t>During your pregnancy with (____), were you given, or did you buy any tablets that contain calcium?
SHOW TABLET</t>
  </si>
  <si>
    <t>Number of women (15-49 years) with a live and/or birth in the last 2 years preceding the survey who received or bought any tablets that contained calcium during their pregnancy that led to a live or still birth</t>
  </si>
  <si>
    <t>Calcium supplementation type- timing of initiation</t>
  </si>
  <si>
    <t xml:space="preserve">% of women (15-49 years) with a live or still birth in the last 2 years preceding the survey started consuming calcium supplements during [1st Trimester] </t>
  </si>
  <si>
    <t>How many months pregnant were you when you first started taking tablets that contain calcium during your pregnancy with (___)?</t>
  </si>
  <si>
    <t xml:space="preserve">Number of women (15-49 years) with a live and/or still birth in the last 2 years preceding the survey started consuming calcium supplements during [1st Trimester] </t>
  </si>
  <si>
    <t xml:space="preserve">Calcium supplementation - months of supplementation </t>
  </si>
  <si>
    <t>During your pregnancy with (___), how many months did you take tablets that contain calcium?</t>
  </si>
  <si>
    <t>Calcium supplementation - days consumed- 1-89 days</t>
  </si>
  <si>
    <t>During your whole pregnancy with (___), for how many days did you take tablets that contain calcium?</t>
  </si>
  <si>
    <t>Calcium supplementation - counseling</t>
  </si>
  <si>
    <t>% of women (15-49 years) with a live and/or still birth in the last 2 years preceding the survey who were counseled on taking calcium supplements and its benefits and side effects during their pregnancy that led to live and/or still birth</t>
  </si>
  <si>
    <t xml:space="preserve">During your pregnancy with (____) did anyone (add health workers in Bangladesh) talk with you about ?
-Taking calcium supplementation
-Benefits of calcium supplementation
-Side effects of calcium supplementation 
</t>
  </si>
  <si>
    <t>Number of women (15-49 years) with a live and/or still birth in the last 2 years preceding the survey who were counseled on taking calcium supplements and its benefits and side effects during their pregnancy that led to live and/or still birth</t>
  </si>
  <si>
    <t>Supplementation- vitamin A</t>
  </si>
  <si>
    <t>% of women (15-49 years) with a live and/or still birth in the last 2 years preceding the survey who bought or received vitamin A capsule during their pregnancy that led to a live and/or still birth</t>
  </si>
  <si>
    <t xml:space="preserve">During your pregnancy with [INSERT NAME IN BH.12.1] were you given, or did you buy vitamin A capsule?
SHOW TABLET </t>
  </si>
  <si>
    <t>Number of women (15-49 years) with a live and/or still birth in the last 2 years preceding the survey who bought or received vitamin A capsule during their pregnancy that led to a live and/or still birth</t>
  </si>
  <si>
    <t>% of women (15-49 years) with a live and/or still birth in the last 2 years preceding the survey who bought or received deworming tablets during their pregnancy that led to a live and/or still birth</t>
  </si>
  <si>
    <t xml:space="preserve">During your pregnancy with (____), were you given, or did you buy any deworming tablets? </t>
  </si>
  <si>
    <t>Number of women (15-49 years) with a live and/or still birth in the last 2 years preceding the survey who bought or received deworming tablets during their pregnancy that led to a live and/or still birth</t>
  </si>
  <si>
    <t>Tetanus toxoid</t>
  </si>
  <si>
    <t>% of women (15-49 years) with a live birth in the last 2 years preceding the survey who received 2 tetanus shots during their pregnancy that led to a live birth</t>
  </si>
  <si>
    <t>During your pregnancy with (___), were you given an injection in the arm to prevent the baby from getting tetanus after birth?
How many such injections did you receive?</t>
  </si>
  <si>
    <t>Number of women (15-49 years) with a live birth in the last 2 years preceding the survey who received 2 tetanus shots during their pregnancy that led to a live birth</t>
  </si>
  <si>
    <t>Total number of women (aged 15–49 years) with a live birth in the last 2 years</t>
  </si>
  <si>
    <t>Last pregnancy that led to a live in the last 2 years</t>
  </si>
  <si>
    <t>Antenatal care- Hypertension screening</t>
  </si>
  <si>
    <t>% of women (15-49 years) with a live and/or still birth in the last 2 years preceding the survey who had their blood pressure measured during their pregnancy that led to a live and/or still birth</t>
  </si>
  <si>
    <t>As part of antenatal care during your pregnancy with (____), did a health care provider measure your blood pressure?</t>
  </si>
  <si>
    <t>Number of women (15-49 years) with a live and/or still birth in the last 2 years preceding the survey who had their blood pressure measured during their pregnancy that led to a live and/or still birth</t>
  </si>
  <si>
    <t>Antenatal care- Diabetes screening</t>
  </si>
  <si>
    <t>% of women (15-49 years) with a live and/or still birth in the last 2 years preceding the survey who had their blood glucose level tested during their pregnancy that led to a live and/or still birth</t>
  </si>
  <si>
    <t>As part of antenatal care during your pregnancy with (____), did a health care take blood sample for blood sugar test?</t>
  </si>
  <si>
    <t>Number of women (15-49 years) with a live and/or still birth in the last 2 years preceding the survey who had their blood glucose level tested during their pregnancy that led to a live and/or still birth</t>
  </si>
  <si>
    <t>Antenatal care- Anemia screening</t>
  </si>
  <si>
    <t>% of women (15-49 years) with a live and/or still birth in the last 2 years preceding the survey who had their hemoglobin level tested during their pregnancy that led to a live and/or still birth</t>
  </si>
  <si>
    <t>As part of antenatal care during your pregnancy with (____), did a health care take blood sample for anemia test?</t>
  </si>
  <si>
    <t>Number of women (15-49 years) with a live and/or still birth in the last 2 years preceding the survey who had their hemoglobin level tested during their pregnancy that led to a live and/or still birth</t>
  </si>
  <si>
    <t>Antenatal care-
Anemic</t>
  </si>
  <si>
    <t>% of women (15-49 years) with a live and/or still birth in the last 2 years preceding the survey who were diagnosed with anemia during their pregnancy that led to a live and/or still birth</t>
  </si>
  <si>
    <t>During your pregnancy with (____), were you ever diagnosed with anemia (i.e level of hemoglobin is less than 11 g/dl in your blood sample)?</t>
  </si>
  <si>
    <t>Number of women (15-49 years) with a live and/or still birth in the last 2 years preceding the survey who were diagnosed with anemia during their pregnancy that led to a live and/or still birth</t>
  </si>
  <si>
    <t>Antenatal care-
Anemia treatment</t>
  </si>
  <si>
    <t>% of women (15-49 years) with a live and/or still birth in the last 2 diagnosed as anemic during their during their pregnancy that led to a live and/or still birth also received treatment for anemia</t>
  </si>
  <si>
    <t>Number of women (15-49 years) with a live and/or still birth in the last 2 diagnosed as anemic during their during their pregnancy that led to a live and/or still birth also received treatment for anemia</t>
  </si>
  <si>
    <t>Total number of women (aged 15–49 years) with a live and/or still birth in the last 2 years identified as anemic during their last pregnancy</t>
  </si>
  <si>
    <t>Weighing</t>
  </si>
  <si>
    <t>% of women (15-49 years) with a live and/or still birth in the last 2 years preceding the survey who were weighed during their pregnancy that led to a live and/or still birth*
*Not coverage, screening measure</t>
  </si>
  <si>
    <t>During your pregnancy with (___), were you weighed at least once?</t>
  </si>
  <si>
    <t>Number of women (15-49 years) with a live and/or still birth in the last 2 years preceding the survey who were weighed during their pregnancy that led to a live and/or still birth</t>
  </si>
  <si>
    <t>Counseling- about weight</t>
  </si>
  <si>
    <t>% of women (15-49 years) with a live and/or still birth in the last 2 years preceding the survey who were counseled about their weight after being weighed during their pregnancy that led to a live and/or still birth by any provider</t>
  </si>
  <si>
    <t>Did anyone explain you about your weight after weighing?</t>
  </si>
  <si>
    <t>Number of women (15-49 years) with a live and/or still birth in the last 2 years preceding the survey who were counseled about their weight after being weighed during their pregnancy that led to a live and/or still birth by any provider</t>
  </si>
  <si>
    <t>Malnourished</t>
  </si>
  <si>
    <t>% of women (15-49 years) with a live and/or still birth in the last 2 years preceding the survey who were identified as malnourished during their pregnancy that led to a live and/or still birth</t>
  </si>
  <si>
    <t>During your pregnancy with (___), were you ever diagnosed as malnourished?</t>
  </si>
  <si>
    <t>Number of women (15-49 years) with a live and/or still birth in the last 2 years preceding the survey who were identified as malnourished during their pregnancy that led to a live and/or still birth</t>
  </si>
  <si>
    <t>Supplementary nutrition</t>
  </si>
  <si>
    <t>% of women (15-49 years) with a live and/or still birth in the last 2 years preceding the survey who were identified as malnourished also received a counseling on how to prepare foods like khichuri and halwa by any provider</t>
  </si>
  <si>
    <t>Number of women (15-49 years) with a live and/or still birth in the last 2 years preceding the survey who were identified as malnourished also received a counseling on how to prepare foods like khichuri and halwa by any provider</t>
  </si>
  <si>
    <t>Total number of women (aged 15–49 years) with a live and/or still birth in the last 2 years who were identified as malnourished during their last pregnancy</t>
  </si>
  <si>
    <t>Counseling- diet</t>
  </si>
  <si>
    <t>% of women (15-49 years) with a live and/or still birth in the last 2 years preceding the survey who were counseled on eating an additional amount of food during their pregnancy that led to a live and/or still birth</t>
  </si>
  <si>
    <t>During your pregnancy with (___), did anyone talk with you about eating an additional amount of food and a variety of foods?</t>
  </si>
  <si>
    <t>Number of women (15-49 years) with a live and/or still birth in the last 2 years preceding the survey who were counseled on eating an additional amount of food during their pregnancy that led to a live and/or still birth</t>
  </si>
  <si>
    <t>Counseling- institutional delivery</t>
  </si>
  <si>
    <t>% of women (15-49 years) with a live and/or still birth in the last 2 years preceding the survey who were counseled on importance of institutional delivery during their pregnancy that led to a live and/or still birth</t>
  </si>
  <si>
    <t>During your pregnancy with (___), did anyone talk with you about Importance of institutional delivery?</t>
  </si>
  <si>
    <t>Number of women (15-49 years) with a live and/or still birth in the last 2 years preceding the survey who were counseled on importance of institutional delivery during their pregnancy that led to a live and/or still birth</t>
  </si>
  <si>
    <t>Counseling- cord care</t>
  </si>
  <si>
    <t>% of women (15-49 years) with a live and/or still birth in the last 2 years preceding the survey who were counseled on cord care during their pregnancy that led to a live and/or still birth</t>
  </si>
  <si>
    <t>During your pregnancy with (___), did anyone talk with you about cord care?</t>
  </si>
  <si>
    <t>Number of women (15-49 years) with a live and/or still birth in the last 2 years preceding the survey who were counseled on cord care during their pregnancy that led to a live and/or still birth</t>
  </si>
  <si>
    <t>Counseling- Exclusive breastfeeding</t>
  </si>
  <si>
    <t>% of women (15-49 years) with a live and/or still birth in the last 2 years preceding the survey who were counseled on exclusive breastfeeding during their pregnancy that led to a live and/or still birth</t>
  </si>
  <si>
    <t>During your pregnancy with (___), did anyone talk with you about exclusive breastfeeding?</t>
  </si>
  <si>
    <t>Number of women (15-49 years) with a live and/or still birth in the last 2 years preceding the survey who were counseled on exclusive breastfeeding during their pregnancy that led to a live and/or still birth</t>
  </si>
  <si>
    <t>child health</t>
  </si>
  <si>
    <t>Counseling- keeping baby warm</t>
  </si>
  <si>
    <t>% of women (15-49 years) with a live and/or still birth in the last 2 years preceding the survey who were counseled on keeping baby warm during their pregnancy that led to a live and/or still birth</t>
  </si>
  <si>
    <t>During your pregnancy with (___), did anyone talk with you about keeping baby warm?</t>
  </si>
  <si>
    <t>Number of women (15-49 years) with a live and/or still birth in the last 2 years preceding the survey who were counseled on keeping baby warm during their pregnancy that led to a live and/or still birth</t>
  </si>
  <si>
    <t>Regular use of mosquito net</t>
  </si>
  <si>
    <t>% of women (15-49 years) with a live and/or still birth in the last 2 years preceding the survey who regularly used mosquito net during their pregnancy that led to a live and/or still birth</t>
  </si>
  <si>
    <t>During your pregnancy with (___), did you use a mosquito net regularly, sometimes, or never?</t>
  </si>
  <si>
    <t>Adapted (RADAR Survey)</t>
  </si>
  <si>
    <t>Malaria prevention</t>
  </si>
  <si>
    <t>% of women (15-49 years) with a live and/or still birth in the last 2 years preceding the survey who took FP Fansidar during their pregnancy that led to a live and/or still birth</t>
  </si>
  <si>
    <t>During your pregnancy with (___), did you take FP Fansidar to keep you from getting malaria?</t>
  </si>
  <si>
    <t>Number of women (15-49 years) with a live and/or still birth in the last 2 years preceding the survey who took FP Fansidar during their pregnancy that led to a live and/or still birth</t>
  </si>
  <si>
    <t>Delivery care</t>
  </si>
  <si>
    <t>WRA 15-49y- during childbirth</t>
  </si>
  <si>
    <t>Delivery care (DC)</t>
  </si>
  <si>
    <t>Institutional delivery</t>
  </si>
  <si>
    <t>% of live and/or still birth in the last 2 years delivered in a health facility</t>
  </si>
  <si>
    <t>Where did you give birth to (___)?</t>
  </si>
  <si>
    <t>Number of live and/or still birth in the last 2 years delivered in a health facility</t>
  </si>
  <si>
    <t>Total live and/or still birth in the last 2 years</t>
  </si>
  <si>
    <t>Last 2 years</t>
  </si>
  <si>
    <t>Skilled birth attendant</t>
  </si>
  <si>
    <t>% of live and/or still birth in the last 2 years assisted by a skilled birth attendant</t>
  </si>
  <si>
    <t>Who assisted with the delivery of (___)?</t>
  </si>
  <si>
    <t>Number of live and/or still birth in the last 2 years assisted by a skilled birth attendant</t>
  </si>
  <si>
    <t>Delivery- Caesarean section</t>
  </si>
  <si>
    <t>% of live and/or still birth in the last 2 years delivered operatively</t>
  </si>
  <si>
    <t>Was (___) delivered by caesarean, that is, did they cut your belly open to take the baby out?</t>
  </si>
  <si>
    <t>Number of live and/or still birth in the last 2 years delivered operatively</t>
  </si>
  <si>
    <t>Skin to skin contact within 1 hour of delivery</t>
  </si>
  <si>
    <t>Was (___) bare skin touching your bare skin?
How long after birth was (___) put on the bare skin?</t>
  </si>
  <si>
    <t>Total most recent live births in the last 2 years</t>
  </si>
  <si>
    <t>Weighed</t>
  </si>
  <si>
    <t>Was (___) weighed at birth?</t>
  </si>
  <si>
    <t>Total live births in the last 2 years</t>
  </si>
  <si>
    <t>Low birthweight</t>
  </si>
  <si>
    <t>How much did (___) weigh?</t>
  </si>
  <si>
    <t>Kangaroo mother care- counseling</t>
  </si>
  <si>
    <t>% of women (15-49 years) whose most recent live birth in the last 2 years was low birthweight (birthweight&lt;2500 grams) and received information about kangaroo mother care (either early, continuousand prolonged skin to skin contact or frequent and exclusive breastfeeding) by any provider</t>
  </si>
  <si>
    <t>Did anyone explain you about kangaroo mother care for low-birth-weight baby?</t>
  </si>
  <si>
    <t>Number of women (15-49 years) whose most recent live birth in the last 2 years was low birthweight (birthweight&lt;2500 grams) and received information about kangaroo mother care by any provider</t>
  </si>
  <si>
    <t>Total number of women (aged 15–49 years) with a most recent live birth in the last 2 years that were low birthweight</t>
  </si>
  <si>
    <t>Postnatal care</t>
  </si>
  <si>
    <t>Postnatal care for women</t>
  </si>
  <si>
    <t xml:space="preserve">% of women (15-49 years) with a most recent live and/or stillbirth in the 2 years preceding the survey who received a postnatal check during the first 2 days after giving birth by any provider.
 </t>
  </si>
  <si>
    <t>How long after delivery did you receive the first check up by anyone at home or at health facility?</t>
  </si>
  <si>
    <t xml:space="preserve">Number of women (15-49 years) with a most recent live and/or stillbirth in the 2 years preceding the survey who received a postnatal check during the first 2 days after giving birth by any provider.
 </t>
  </si>
  <si>
    <t>Total number of women (aged 15–49 years) with a most recent live or still birth in the last 2 years</t>
  </si>
  <si>
    <t>Postnatal care for women- Blood pressure measurement</t>
  </si>
  <si>
    <t xml:space="preserve">% of women (15-49 years) with a most recent live birth in the 2 years preceding the survey whose blood pressure was measured during the first 2 days after giving birth by any provider.
 </t>
  </si>
  <si>
    <t>How long after delivery did you receive the first check up by anyone (add health workers in Bangladesh) at home or at health facility?</t>
  </si>
  <si>
    <t xml:space="preserve">Number of women (15-49 years) with a most recent live birth in the 2 years preceding the survey whose blood pressure was measured during the first 2 days after giving birth by any provider.
 </t>
  </si>
  <si>
    <t>Total number of women (aged 15–49 years) with a most recent live birth in the last 2 years</t>
  </si>
  <si>
    <t>Postnatal care for women- Vaginal bleeding discussion</t>
  </si>
  <si>
    <t xml:space="preserve">% of women (15-49 years) with a most recent live birth in the 2 years preceding the survey who was told about the vaginal bleeding during the first 2 days after giving birth by any provider.
 </t>
  </si>
  <si>
    <t xml:space="preserve">Number of women (15-49 years) with a most recent live birth in the 2 years preceding the survey who was told about the vaginal bleeding during the first 2 days after giving birth by any provider.
 </t>
  </si>
  <si>
    <t>Postnatal care for women- Family planning</t>
  </si>
  <si>
    <t xml:space="preserve">Number of women (15-49 years) with a most recent live birth) in the 2 years preceding the survey who was told about the family planning during the first 2 days after giving birth by any provider.
 </t>
  </si>
  <si>
    <t>Total number of women (aged 15–49 years) with a most live birth in the last 2 years</t>
  </si>
  <si>
    <t>WRA 15-49y- postpartum</t>
  </si>
  <si>
    <t>Postnatal care for newborn</t>
  </si>
  <si>
    <t>How long after delivery did (__) receive the first check up by anyone (add health workers in Bangladesh) at home at health facility?</t>
  </si>
  <si>
    <t>Postnatal care for newborn- Cord examination</t>
  </si>
  <si>
    <t>During the first 2 days after (___) birth did any health care provider do the following
Examine the cord</t>
  </si>
  <si>
    <t>Postnatal care for newborn- Temperature measurement</t>
  </si>
  <si>
    <t>During the first 2 days after (___) birth did any health care provider do the following
Measure (___)’s temperature</t>
  </si>
  <si>
    <t>Postnatal care for newborn- Recognizing need for immediate medical attention</t>
  </si>
  <si>
    <t>During the first 2 days after (___) birth did any health care provider do the following
Tell you how to recognize if your baby needs immediate medical attention</t>
  </si>
  <si>
    <t>Postnatal care for newborn- Breastfeeding counseling</t>
  </si>
  <si>
    <t>During the first 2 days after (___) birth did any health care provider do the following
Talk with you about breastfeeding</t>
  </si>
  <si>
    <t>Postnatal care for newborn- Breastfeeding observation</t>
  </si>
  <si>
    <t>During the first 2 days after (___) birth did any health care provider do the following
Observe (___) breastfeeding to see if you are doing it correctly</t>
  </si>
  <si>
    <t>Nutrition support to mother</t>
  </si>
  <si>
    <t>NS – Nutrition support to mother</t>
  </si>
  <si>
    <t>Postpartum IFA supplementation</t>
  </si>
  <si>
    <t>% of women (aged 15 to 49 years) with live births in the past two years who received or bought any tablets or syrup that contained iron after the delivery of all live births in the last two years</t>
  </si>
  <si>
    <t>When you were breastfeeding (___), for how many days did you take iron folic acid tablets or syrup? 
(SHOW TABLETS)</t>
  </si>
  <si>
    <t>Number of women (aged 15 to 49 years) with live births in the past two years who received or bought any tablets or syrup that contained iron after the delivery of all live births in the last two years</t>
  </si>
  <si>
    <t>Total number of women (aged 15–49 years) with live birth in the last 2 years</t>
  </si>
  <si>
    <t>Nutrition support to mother (NS)</t>
  </si>
  <si>
    <t>Postpartum IFA supplementation- months consumed</t>
  </si>
  <si>
    <t>% of women (aged 15 to 49 years) with live births in the past two years who consumed any tablets or syrup that contained iron for six months after the delivery of all live births in the last two years</t>
  </si>
  <si>
    <t>When you were breastfeeding (___), were you given, or did you buy any tablets or syrups that contain iron?</t>
  </si>
  <si>
    <t>Number of women (aged 15 to 49 years) with live births in the past two years who consumed any tablets or syrup that contained iron for six months after the delivery of all live births in the last two years</t>
  </si>
  <si>
    <t>Malnourished-postpartum</t>
  </si>
  <si>
    <t>% of women (aged 15 to 49 years) with live births in the past two years who were diagnosed as malnourished after the delivery of all live births in the last two years*
*Not coverage, screening measure</t>
  </si>
  <si>
    <t>When you were breastfeeding (___), were you ever diagnosed as malnourished?</t>
  </si>
  <si>
    <t>Number of women (aged 15 to 49 years) with live births in the past two years who were diagnosed as malnourished after the delivery of all live births in the last two years</t>
  </si>
  <si>
    <t>Supplementary nutrition-counseling</t>
  </si>
  <si>
    <t>% of women (aged 15 to 49 years) with live births in the past two years who were diagnosed as malnourished and received information on preparing nutritious food after the delivery of all live births in the last two years</t>
  </si>
  <si>
    <t>Did you receive any supplementary nutrition from?</t>
  </si>
  <si>
    <t>Number of women (aged 15 to 49 years) with live births in the past two years who were diagnosed as malnourished and received information on preparing nutritious food after the delivery of all live births in the last two years</t>
  </si>
  <si>
    <t>Total number of women (aged 15–49 years) with a most recent live birth in the last 2 years who were identified as malnourished</t>
  </si>
  <si>
    <t>Maternity leave</t>
  </si>
  <si>
    <t>Paid maternity leave</t>
  </si>
  <si>
    <t>% of women (aged 15 to 49 years) with live births in the past two years who were offered a paid maternity leave after the delivery of all live births in the last two years</t>
  </si>
  <si>
    <t>Were you offered paid maternity leave by your employer in the first six months after you gave birth to (___)?</t>
  </si>
  <si>
    <t>Number of women (aged 15 to 49 years) with live births in the past two years who were offered a paid maternity leave after the delivery of all live births in the last two years</t>
  </si>
  <si>
    <t>Children 6-59m</t>
  </si>
  <si>
    <t>Early childhood interventions (EC)</t>
  </si>
  <si>
    <t>Supplementation- Vitamin A</t>
  </si>
  <si>
    <t>% of children aged 6-59 months who received vitamin A in the last 6 months</t>
  </si>
  <si>
    <t>Within the last six months, was (___) given a vitamin A dose like (this/any of these)?</t>
  </si>
  <si>
    <t>Number of children aged 6-59 months who received vitamin A in the last 6 months</t>
  </si>
  <si>
    <t>Total number of children 6-59 months</t>
  </si>
  <si>
    <t>Last 6 months</t>
  </si>
  <si>
    <t>% of children aged 6-59 months who received any deworming tablets in the last 6 months</t>
  </si>
  <si>
    <t>Within the last six months, was (___) given Albendazole tablets or any other deworming drug?</t>
  </si>
  <si>
    <t>Number of children aged 6-59 months who received any deworming tablets in the last 6 months</t>
  </si>
  <si>
    <t>% of children aged 6-59 months who received Small Quantity-Lipid based Nutritional Supplements (SQ-LNS) such as Sonamoni</t>
  </si>
  <si>
    <t xml:space="preserve">In the last six months, was (___) given Small Quantity-Lipid based Nutritional Supplements (SQ-LNS) such as Sonamoni?
</t>
  </si>
  <si>
    <t>Supplementation- Iron(Fe)</t>
  </si>
  <si>
    <t>% of children aged 6-59 months who received iron pill or syrup in the past 7 days</t>
  </si>
  <si>
    <t>In the last 7 days, was (___) given an iron pill, sprinkles with iron, or iron syrup?</t>
  </si>
  <si>
    <t>Number of children aged 6-59 months who received iron pill or syrup in the last 7 days</t>
  </si>
  <si>
    <t>Children 6-23m</t>
  </si>
  <si>
    <t>IYCF counseling- any</t>
  </si>
  <si>
    <t>% of children 6-23 months whose primary caregivers received any IYCF counseling in the last 6 months</t>
  </si>
  <si>
    <t>In the last 6 months, did anyone talk with you about how or what to feed (___)?</t>
  </si>
  <si>
    <t>Number of children 6-23 months whose caregiver talked with a healthcare provider about how or what to feed their child in the last 6 months surveyed</t>
  </si>
  <si>
    <t>Total number of children 6-23months</t>
  </si>
  <si>
    <t>IYCF counseling- age appropriate</t>
  </si>
  <si>
    <t>% of children 6-23 months whose primary caregivers received age-appropriate IYCF counseling in the last 6 months</t>
  </si>
  <si>
    <t xml:space="preserve">What did they talk with you about? 
</t>
  </si>
  <si>
    <t>Diarhea management</t>
  </si>
  <si>
    <t>Children 0-59m</t>
  </si>
  <si>
    <t>ORS during diarrhea</t>
  </si>
  <si>
    <t>% of children 0-59 months who had diarrhea in the past 2 weeks were given ORS.</t>
  </si>
  <si>
    <t>Was (___) given ORS at any time since [NAME] started having the diarrhea?</t>
  </si>
  <si>
    <t>Number of children aged 0-59 months who had diarrhea in the past two weeks were given ORS</t>
  </si>
  <si>
    <t>Total number of children 0-59 months who had diarrhea in the past 2 weeks</t>
  </si>
  <si>
    <t>Past 2 weeks</t>
  </si>
  <si>
    <t>Zinc supplementation during diarrhea</t>
  </si>
  <si>
    <t>% of children 0-59 months who had diarrhea in the past 2 weeks were given Zinc supplementation.</t>
  </si>
  <si>
    <t>Was (___) given Zinc at any time since [NAME] started having the diarrhea?</t>
  </si>
  <si>
    <t>Number of children aged 0-59 months who had diarrhea in the past two weeks were given Zinc</t>
  </si>
  <si>
    <t>Growth monitoring</t>
  </si>
  <si>
    <t>% of children 0-59 months whose either height, weight or mid-upper arm circumference was Measured in the last 3 months by any provider</t>
  </si>
  <si>
    <t>In the last 3 months, has (___)'s weight/height or Mid Upper Arm Circumference (MUAC) been measured by the (community health workers in Bangladesh)?</t>
  </si>
  <si>
    <t>Number of children 0-59 months whose either height, weight or mid-upper arm circumference was measured in the last 3 months by any provider</t>
  </si>
  <si>
    <t>Total number of children aged 0-59 months</t>
  </si>
  <si>
    <t>Last 3 months</t>
  </si>
  <si>
    <t>Counseling after growth monitoring</t>
  </si>
  <si>
    <t>% of children 0-59 months whose primary care giver received information about how their children is growing after measuring either height, weight or mid-upper arm circumference in the last 3 months by any provider</t>
  </si>
  <si>
    <t>After the last time (___) was measured, did the healthcare provider or community worker talk with you about how [NAME] is growing?</t>
  </si>
  <si>
    <t>Number of children 0-59 months whose primary care giver received information about how their children is growing after measuring either height, weight or mid-upper arm circumference in the last 3 months by any provider</t>
  </si>
  <si>
    <t>Undernourished</t>
  </si>
  <si>
    <t>% of children 0-59 months who were identified as undernourished in the past 3 months</t>
  </si>
  <si>
    <t>After any of the time in the last 3 months (___) was measured, did the healthcare provider or community worker tell you that (___) was malnourished?</t>
  </si>
  <si>
    <t>Number of children 0-59 months who were identified as undernourished in the past 3 months</t>
  </si>
  <si>
    <t>Total number of children aged 0-59 months who were measured (i.e., valid height, weight, or MUAC recorded in the last 3 months by any provider (identified as malnourished)</t>
  </si>
  <si>
    <t>Undernourished- counseling on food intake</t>
  </si>
  <si>
    <t>% of children 0-59 months who were identified as malnourished in the past 3 months and received information about food intake</t>
  </si>
  <si>
    <t>Number of children 0-59 months who were identified as malnourished in the past 3 months and received information about food intake</t>
  </si>
  <si>
    <t>Total children aged 0-59 months who were measured (i.e., valid height, weight, or MUAC recorded in the last 3 months by any provider (identified as malnourished)</t>
  </si>
  <si>
    <t>Undernourished- treatment</t>
  </si>
  <si>
    <t>% of children 0-59 months who were identified as malnourished in the past 3 months and received treatment</t>
  </si>
  <si>
    <t xml:space="preserve">After (___) was identified as undernourished in the last 3 months, did (___) receive any other treatment?
</t>
  </si>
  <si>
    <t>Number of children 0-59 months who were identified as malnourished in the past 3 months and received treatment</t>
  </si>
  <si>
    <t>Immunization</t>
  </si>
  <si>
    <t>Children 12-23m</t>
  </si>
  <si>
    <t>% of children 12-23 months who received one dose of BCG, three doses of DPT containing vaccine, three doses of polio and one dose of measles containing vaccine</t>
  </si>
  <si>
    <t>BCG
PENTA 1
PENTA 2
PENTA 3
OPV/POLIO 1
OPV/POLIO 2
OPV/POLIO 3
PCV/PNEUMOCOCCAL 1
PCV/PNEUMOCOCCAL 2
PCV/PNEUMOCOCCAL 3
IPV
fIPV 6 WEEKS
fIPV 14 WEEKS
MR AT 9 MONTHS
MR AT 15 MONTHS
VITAMIN A (MOST RECENT)</t>
  </si>
  <si>
    <t>Number of children 12-23 months who received one dose of BCG, three doses of DPT containing vaccine, three doses of polio and one dose of measles containing vaccine</t>
  </si>
  <si>
    <t xml:space="preserve">Total children aged 12-23 months </t>
  </si>
  <si>
    <t>Adolescent 10-19y</t>
  </si>
  <si>
    <t>Adolescent interventions (AD)</t>
  </si>
  <si>
    <t>Iron supplementation - received any IFA</t>
  </si>
  <si>
    <t>% of adolescents (aged 10-19 years) who received or bought any tablets or syrup that contained iron during the last 3 months</t>
  </si>
  <si>
    <t>Number of adolescents (aged 10-19 years) who received or bought any tablets or syrup that contained iron during the last 3 months</t>
  </si>
  <si>
    <t>Adapted (DHS/MICS)</t>
  </si>
  <si>
    <t>% of adolescents (aged 10-19 years) who received or bought any tablets or syrup that contained iron during the last week</t>
  </si>
  <si>
    <t>Number of adolescents (aged 10-19 years) who received or bought any tablets or syrup that contained iron during the last week</t>
  </si>
  <si>
    <t>Last week</t>
  </si>
  <si>
    <t>Iron supplementation - MMS tablet, FullCare, or other supplements with multiple micronutrients</t>
  </si>
  <si>
    <t>In the last three months, were you given, or did you buy any tablet or syrup that contains iron? 
A) MMMS tablet or fullcare
B) Supplements with multiple micronutrients 
C) Iron tablets of syrups</t>
  </si>
  <si>
    <t>Total number of adolescents (aged 10-19 years)</t>
  </si>
  <si>
    <t>Iron supplementation - adherence in previous month</t>
  </si>
  <si>
    <t>% of adolescents (aged 10-19 years) who consumed iron-containing supplements for at least X days in previous month</t>
  </si>
  <si>
    <t>How many days did you take iron containing supplements in the last month?</t>
  </si>
  <si>
    <t>Number of adolescents (aged 10-19 years) who consumed iron-containing supplements for at least X days in previous month</t>
  </si>
  <si>
    <t>% of adolescents (aged 10-19 years) who received any deworming tablets in the last 6 months</t>
  </si>
  <si>
    <t xml:space="preserve">Did you receive tablets to treat intestinal worms in the last 6 months from school or (add platform in Bangladesh)? </t>
  </si>
  <si>
    <t>Number of adolescents (aged 10-19 years) who received any deworming tablets in the last 6 months</t>
  </si>
  <si>
    <t>Food supplement</t>
  </si>
  <si>
    <t>Food supplements in the last 1 month</t>
  </si>
  <si>
    <t>% of adolescents (aged 10-19 years) who received food supplements in the last one month</t>
  </si>
  <si>
    <t>Have you received food supplements in the last one month from school or health centers or any other programs?</t>
  </si>
  <si>
    <t>Number of adolescents (aged 10-19 years) who received food supplements in the last one month</t>
  </si>
  <si>
    <t>Last 1 month</t>
  </si>
  <si>
    <t>Adapted (TAFSSA-Agri Food System Assessment)</t>
  </si>
  <si>
    <t>Information on diverse diet</t>
  </si>
  <si>
    <t>% of adolescents (aged 10-19 years) who received information about eating five different food groups or eating a diverse diet</t>
  </si>
  <si>
    <t>Have you ever heard or seen information about eating five different food groups or eating a diverse diet?</t>
  </si>
  <si>
    <t>Number of adolescents (aged 10-19 years) who received information about eating five different food groups or eating a diverse diet</t>
  </si>
  <si>
    <t>Ever</t>
  </si>
  <si>
    <t>Information on unhealthy foods</t>
  </si>
  <si>
    <t xml:space="preserve">% of adolescents (aged 10-19 years) who received information about uhealthy foods </t>
  </si>
  <si>
    <t>Have you ever heard or seen information about avoiding certain foods such as soft drinks, energy drinks or sweets, biscuits, chips, namki, bhujia?</t>
  </si>
  <si>
    <t xml:space="preserve">Number of adolescents (aged 10-19 years) who received information about uhealthy foods </t>
  </si>
  <si>
    <t>Pilot (DataDENT)</t>
  </si>
  <si>
    <t>School feeding</t>
  </si>
  <si>
    <t xml:space="preserve">Free food from school </t>
  </si>
  <si>
    <t>In the past 12 months did you receive free food from a school feeding program, whether distributed at school or elsewhere?</t>
  </si>
  <si>
    <t>Last 12 months</t>
  </si>
  <si>
    <t xml:space="preserve">Fortified free food from school </t>
  </si>
  <si>
    <t>Was the free food you receive fortified or food with extra nutrients?</t>
  </si>
  <si>
    <t>Free food from school and nutrition counseling</t>
  </si>
  <si>
    <t>With the free food that you received, did you also receive Nutrition or health counseling</t>
  </si>
  <si>
    <t>Free food from school and health education</t>
  </si>
  <si>
    <t>With the free food that you received, did you also receive referral for health service</t>
  </si>
  <si>
    <t>Free food from school and deworming tablets</t>
  </si>
  <si>
    <t>With the free food that you received, did you also receive deworming tablets</t>
  </si>
  <si>
    <t>Free food from school and iron or other micronutrient supplementation</t>
  </si>
  <si>
    <t xml:space="preserve">With the free food that you received, did you also receive iron and other nutrient supplements </t>
  </si>
  <si>
    <t>Row Labels</t>
  </si>
  <si>
    <t>% de jure household members with a fixed place on HH premises for hand washing where water and soap or detergent are present</t>
  </si>
  <si>
    <t>% de jure household members with a fixed place on HH premises for hand washing but no water and soap or detergent are present</t>
  </si>
  <si>
    <t>% de jure household members with no fixed place for hand washing on HH premises</t>
  </si>
  <si>
    <t>Use of drinking water source (basic)</t>
  </si>
  <si>
    <t xml:space="preserve">% de jure household members using improved sources of drinking water located within 30 minutes of the household </t>
  </si>
  <si>
    <t>NSA coverage – any agricultural input + nutrition/health intervention</t>
  </si>
  <si>
    <t>Number of households with a nutritionally vulnerable HH member that received cash transfer + receipt of nutr/health intervention</t>
  </si>
  <si>
    <t>Number of households with a nutritionally vulnerable HH member that received food transfer + receipt of nutr/health intervention</t>
  </si>
  <si>
    <t>Number of households with a nutritionally vulnerable HH member that received in-kind transfer + receipt of nutr/health intervention</t>
  </si>
  <si>
    <t>Number of non-pregnant women (15-49 years) who received or bought any supplements that contain iron in the past three months preceding the survey</t>
  </si>
  <si>
    <t>Number of non-pregnant women (15-49 years) who received or bought iron tablet/iron folic acid in the past three months preceding the survey</t>
  </si>
  <si>
    <t xml:space="preserve">Number of currently pregnant women (aged 15–49 years) who were attencded ANC at least once during their current pregnancy by any provider. </t>
  </si>
  <si>
    <t>% of currently pregnant women (aged 15–49 years) who were attended ANC early (in 1st trimester) during current pregnancy</t>
  </si>
  <si>
    <t>Number of currently pregnant women (aged 15–49 years) who were attended ANC early (in 1st trimester) during current pregnancy</t>
  </si>
  <si>
    <t>% of currently pregnant women (15-49 years) who received or bought any tablet or syrup that contains iron</t>
  </si>
  <si>
    <t>Number of currently pregnant women (15-49 years)</t>
  </si>
  <si>
    <t>Iron supplementation MMS (current pregnancy)</t>
  </si>
  <si>
    <t>Iron supplementation - Iron tablet/Iron folic acid (current pregnancy)</t>
  </si>
  <si>
    <t>Iron supplementation - other iron supplements (current pregnancy)</t>
  </si>
  <si>
    <t xml:space="preserve">Iron supplementation - timing of initiation (current pregnancy) </t>
  </si>
  <si>
    <t xml:space="preserve">% of currently pregnant women (15-49 years) who consumed any iron containing supplements for at least X days during their current pregnancy  </t>
  </si>
  <si>
    <t>Iron supplementation - typical adherence per month (current pregnancy)</t>
  </si>
  <si>
    <t xml:space="preserve">% of currently pregnant women (15-49 years) who reported typical consumption of iron containing supplements for at least following days per month during their current pregnancy
  i. 1-9 days 
  ii. 10-19 days
  iii. 20-30 days </t>
  </si>
  <si>
    <t xml:space="preserve">During this pregnancy has any health care provider or a health worker, or a nutrition worker talked with you about following?
Taking iron supplements
Benefits of iron supplements
Side effects of iron supplements
</t>
  </si>
  <si>
    <t>Calcium supplementation - timing of initiation (current pregnancy)</t>
  </si>
  <si>
    <t xml:space="preserve">% of currently pregnant women (15-49 years) who reported typical consumption of calcium containing supplements for at least following days per month during their current pregnancy
  i. 1-9 days 
  ii. 10-19 days
  iii. 20-30 days </t>
  </si>
  <si>
    <t xml:space="preserve">During this pregnancy has any health care provider or a health worker, or a nutrition worker talked with you about following?
Taking calcium supplements
Benefits of calcium supplements
Side effects of calcium supplements
</t>
  </si>
  <si>
    <t>Number of women (15-49 years) with a live and/or still birth in the last 2 years preceding the survey who received atleast four times during their pregnancy that led to a live and/or still birth by any provider</t>
  </si>
  <si>
    <t xml:space="preserve">% of women (15-49 years) with a live or still birth in the last 2 years preceding the survey who consumed any iron containing supplements for at least following days during their pregnancy that led to live or still birth:
    i. 90+ days
    ii. 180 + days
  </t>
  </si>
  <si>
    <t xml:space="preserve">Number of women (15-49 years) with a live or still birth in the last 2 years preceding the survey who consumed any iron containing supplements for at least 90+ or 180+ days during their pregnancy that led to live or still birth:
  </t>
  </si>
  <si>
    <t>% of women (15-49 years) with a live and/or still birth in the last 2 years preceding the survey who consumed any iron containing supplements for at least following months of their pregnancy that led to a live and/or still birth
  I. 1-3 months
  ii. 4-6 months
  iii. 7-9 months</t>
  </si>
  <si>
    <t>During your pregnancy with, how many months did you take tablets that contain calcium? 
INSTRUCTION: SHOW VISUAL AID OF CALCIUM</t>
  </si>
  <si>
    <t>Number of women (15-49 years) with a live and/or still birth in the last 2 years preceding the survey who consumed any iron containing supplements for at least following months of their pregnancy that led to a live and/or still birth
  I. 1-3 months
  ii. 4-6 months
  iii. 7-9 months</t>
  </si>
  <si>
    <t xml:space="preserve">Iron supplementation - typical adherence per month </t>
  </si>
  <si>
    <t xml:space="preserve">% of women (15-49 years) with a live and/or still birth in the last 2 years preceding the survey who reported typical consumption of iron containing supplements for at least following days per month during their pregnancy that led to live and/or still birth
  i. 1-9 days 
  ii. 10-19 days
  iii. 20-30 days </t>
  </si>
  <si>
    <t xml:space="preserve">During your pregnancy with, how many days a month did you usually take tablets that contain iron? 
</t>
  </si>
  <si>
    <t xml:space="preserve">Number of women (15-49 years) with a live and/or still birth in the last 2 years preceding the survey who reported typical consumption of iron containing supplements for at least following days per month during their pregnancy that led to live and/or still birth
  i. 1-9 days 
  ii. 10-19 days
  iii. 20-30 days </t>
  </si>
  <si>
    <t>% of women (15-49 years) with a live and/or still birth in the last 2 years preceding the survey who consumed any calcium supplements for at least following months of their pregnancy that led to a live and/or still birth
  I. 1-3 months
  ii. 4-6 months
  iii. 7-9 months</t>
  </si>
  <si>
    <t>Number of women (15-49 years) with a live and/or still birth in the last 2 years preceding the survey who consumed any calcium supplements for at least following months of their pregnancy that led to a live and/or still birth
  I. 1-3 months
  ii. 4-6 months
  iii. 7-9 months</t>
  </si>
  <si>
    <t xml:space="preserve">Calcium supplementation - typical adherence per month </t>
  </si>
  <si>
    <t xml:space="preserve">% of women (15-49 years) with a live and/or still birth in the last 2 years preceding the survey who reported typical consumption of calcium supplements for at least following days per month during their pregnancy that led to live and/or still birth
  i. 1-9 days 
  ii. 10-19 days
  iii. 20-30 days 
</t>
  </si>
  <si>
    <t xml:space="preserve">During your pregnancy with (___), how many days a MONTH did you usually take tablets that contain calcium? </t>
  </si>
  <si>
    <t xml:space="preserve">% of women (15-49 years) with a live and/or still birth in the last 2 years preceding the survey who reported typical consumption of calcium supplements for at least following days per month during their pregnancy that led to live and/or still birth
  i. 1-9 days 
  ii. 10-19 days
  iii. 20-30 days </t>
  </si>
  <si>
    <t xml:space="preserve">% of women (15-49 years) with a live and/or still birth in the last 2 years preceding the survey who consumed any calcium supplements for at least following days during their pregnancy that led to live and/or still birth:
    i. 90+ days
    ii. 180+ days
  </t>
  </si>
  <si>
    <t>Number of women (15-49 years) with a live and/or still birth in the last 2 years preceding the survey who consumed any calcium supplements for at least following days during their pregnancy that led to live and/or still birth:
    i. 90+ days
    ii. 180+ days</t>
  </si>
  <si>
    <t>Number of women (15-49 years) with a live and/or still birth in the last 2 years preceding the survey who regularly used mosquito net during their pregnancy that led to a live and/or still birth</t>
  </si>
  <si>
    <t>% of most recent live births in the last 2 years preceding the survey who were put in mother's bare skin within an hour following the delivery</t>
  </si>
  <si>
    <t>Number of most recent live births in the last 2 years preceding the survey who were put in mother's bare skin within an hour following the delivery</t>
  </si>
  <si>
    <t>% of live births in the last 2 years preceding the survey who were weighed following the delivery</t>
  </si>
  <si>
    <t>Number of live births in the last 2 years preceding the survey who were weighed following the delivery</t>
  </si>
  <si>
    <t>% of live births in the last 2 years preceding the survey who had low birthweight (birthweight&lt;2500 grams)</t>
  </si>
  <si>
    <t>Number of live births in the last 2 years preceding the survey who had low birthweight (birthweight&lt;2500 grams)</t>
  </si>
  <si>
    <t xml:space="preserve">% of women (15-49 years) with a most recent live birth in the 2 years preceding the survey who was told about the family planning during the first 2 days after giving birth by any provider.
 </t>
  </si>
  <si>
    <t>% of most recent live births in the last 2 years preceding the survey who received a postnatal check-up during the first 2 days of birth by any provider</t>
  </si>
  <si>
    <t>Number of most recent live births in the last 2 years preceding the survey who received a postnatal check-up during the first 2 days of birth by any provider</t>
  </si>
  <si>
    <t>% of most recent live births in the last 2 years preceding the survey who received a cord examination during the first 2 days of birth by any provider</t>
  </si>
  <si>
    <t>Number of most recent live births in the last 2 years preceding the survey who received a cord examination during the first 2 days of birth by any provider</t>
  </si>
  <si>
    <t>% of most recent live births in the last 2 years preceding the survey whose temperature was measured during the first 2 days of birth by any provider</t>
  </si>
  <si>
    <t>Number of most recent live births in the last 2 years preceding the survey whose temperature was measured received during the first 2 days of birth by any provider</t>
  </si>
  <si>
    <t>% of most recent live births in the last 2 years preceding the survey whose care taker was told how to recognize if child needs immediate medical attention during the first 2 days of birth by any provider</t>
  </si>
  <si>
    <t>Number of most recent live births in the last 2 years preceding the survey whose care taker was told how to recognize if child needs immediate medical attention during the first 2 days of birth by any provider</t>
  </si>
  <si>
    <t>% of most recent live births in the last 2 years preceding the survey whose mother was told about breast feeding during the first 2 days of birth by any provider</t>
  </si>
  <si>
    <t>Number of most recent live births in the last 2 years preceding the survey whose mother was told about breast feeding during the first 2 days of birth by any provider</t>
  </si>
  <si>
    <t>% of most recent live births in the last 2 years preceding the survey whose breastfeeding was observed during the first 2 days of birth by any provider</t>
  </si>
  <si>
    <t>Number of most recent live births in the last 2 years preceding the survey whose breastfeeding was observed during the first 2 days of birth by any provider</t>
  </si>
  <si>
    <t>After (___) was identified as undernourished in the last 3 months, did you receive any advice on how to feed your child by (add health workers name in Bangladesh)?</t>
  </si>
  <si>
    <t xml:space="preserve">In the last three months, were you given, or did you buy any tablet or syrup that contains iron? </t>
  </si>
  <si>
    <t xml:space="preserve">In the last week, were you given, or did you buy any tablet or syrup that contains iron? </t>
  </si>
  <si>
    <t>% of adolescents (aged 10-19 years) who received or bought MMS tablet, FullCare, or other supplements with multiple micronutrients during the last 3 months</t>
  </si>
  <si>
    <t>Number of adolescents (aged 10-19 years) who received or bought MMS tablet, FullCare, or other supplements with multiple micronutrients during the last 3 months</t>
  </si>
  <si>
    <t xml:space="preserve">% of adolescents (aged 10-19 years) who received Free food from school </t>
  </si>
  <si>
    <t xml:space="preserve">Number of adolescents (aged 10-19 years) who received Free food from school </t>
  </si>
  <si>
    <t xml:space="preserve">% of adolescents (aged 10-19 years) who received fortified Free food from school </t>
  </si>
  <si>
    <t xml:space="preserve">Number of adolescents (aged 10-19 years) who received fortified Free food from school </t>
  </si>
  <si>
    <t xml:space="preserve">% of adolescents (aged 10-19 years) who received Nutrition or health counseling with Free food from school </t>
  </si>
  <si>
    <t xml:space="preserve">Number of adolescents (aged 10-19 years) who received Nutrition or health counseling with Free food from school </t>
  </si>
  <si>
    <t xml:space="preserve">% of adolescents (aged 10-19 years) who received referral for health service with Free food from school </t>
  </si>
  <si>
    <t xml:space="preserve">Number of adolescents (aged 10-19 years) who received referral for health service with Free food from school </t>
  </si>
  <si>
    <t xml:space="preserve">% of adolescents (aged 10-19 years) who received deworming tablets with Free food from school </t>
  </si>
  <si>
    <t xml:space="preserve">Number of adolescents (aged 10-19 years) who received deworming tablets with Free food from school </t>
  </si>
  <si>
    <t xml:space="preserve">% of adolescents (aged 10-19 years) who received iron and other micronutrient supplements with Free food from school </t>
  </si>
  <si>
    <t xml:space="preserve">Number of adolescents (aged 10-19 years) who received iron and other nutrient supplements with Free food from school </t>
  </si>
  <si>
    <t>Indicator database</t>
  </si>
  <si>
    <t>December 2025</t>
  </si>
  <si>
    <t>Select F1</t>
  </si>
  <si>
    <t>Select F2</t>
  </si>
  <si>
    <t>Select F3</t>
  </si>
  <si>
    <t>Select F4</t>
  </si>
  <si>
    <t>FILTER-1 Topic</t>
  </si>
  <si>
    <t>FILTER-2 Target population</t>
  </si>
  <si>
    <t>FILTER-3 Data collection level</t>
  </si>
  <si>
    <t>FILTER-4 Intervention Type</t>
  </si>
  <si>
    <t>Select</t>
  </si>
  <si>
    <t>ONCS Indicator database</t>
  </si>
  <si>
    <r>
      <t xml:space="preserve">Contents of the </t>
    </r>
    <r>
      <rPr>
        <b/>
        <i/>
        <sz val="12"/>
        <color theme="1"/>
        <rFont val="Arial"/>
        <family val="2"/>
      </rPr>
      <t>Indicators list</t>
    </r>
    <r>
      <rPr>
        <b/>
        <sz val="12"/>
        <color theme="1"/>
        <rFont val="Arial"/>
        <family val="2"/>
      </rPr>
      <t xml:space="preserve"> tab</t>
    </r>
  </si>
  <si>
    <r>
      <t xml:space="preserve">The reference or standard from which the indicator is derived. It has been divided into three broader categories: </t>
    </r>
    <r>
      <rPr>
        <b/>
        <sz val="12"/>
        <color theme="1"/>
        <rFont val="Arial"/>
        <family val="2"/>
      </rPr>
      <t>Pilot</t>
    </r>
    <r>
      <rPr>
        <sz val="12"/>
        <color theme="1"/>
        <rFont val="Arial"/>
        <family val="2"/>
      </rPr>
      <t xml:space="preserve">- New and improved indicators developed by the DataDENT project to pilot in ONCS; </t>
    </r>
    <r>
      <rPr>
        <b/>
        <sz val="12"/>
        <color theme="1"/>
        <rFont val="Arial"/>
        <family val="2"/>
      </rPr>
      <t>Standard</t>
    </r>
    <r>
      <rPr>
        <sz val="12"/>
        <color theme="1"/>
        <rFont val="Arial"/>
        <family val="2"/>
      </rPr>
      <t xml:space="preserve">- standard measures used in DHS or MICS surveys; </t>
    </r>
    <r>
      <rPr>
        <b/>
        <sz val="12"/>
        <color theme="1"/>
        <rFont val="Arial"/>
        <family val="2"/>
      </rPr>
      <t>Adapted</t>
    </r>
    <r>
      <rPr>
        <sz val="12"/>
        <color theme="1"/>
        <rFont val="Arial"/>
        <family val="2"/>
      </rPr>
      <t xml:space="preserve">- Modified from population-based surveys like DHS, MICS, BIHS, or other program evaluations and studies that measure intervention coverage at the household and individual levels </t>
    </r>
  </si>
  <si>
    <t xml:space="preserve"> </t>
  </si>
  <si>
    <t>List of Abbreviations</t>
  </si>
  <si>
    <t xml:space="preserve">This Excel file provides a comprehensive list of indicators compiled for the One Nutrition Coverage Survey (ONCS). </t>
  </si>
  <si>
    <t>ID select</t>
  </si>
  <si>
    <r>
      <rPr>
        <b/>
        <i/>
        <sz val="12"/>
        <color theme="1"/>
        <rFont val="Arial"/>
        <family val="2"/>
      </rPr>
      <t>NOTE:</t>
    </r>
    <r>
      <rPr>
        <b/>
        <sz val="12"/>
        <color theme="1"/>
        <rFont val="Arial"/>
        <family val="2"/>
      </rPr>
      <t xml:space="preserve"> </t>
    </r>
    <r>
      <rPr>
        <sz val="12"/>
        <color theme="1"/>
        <rFont val="Arial"/>
        <family val="2"/>
      </rPr>
      <t>Survey Qs fields that provide abbreviations refer back to specific questions provided in questionnaires found elsewhere in the ONCS toolkit. (Example: NS.1 refers to the Nutrition-Sensitive questionnaire, question 1.)</t>
    </r>
  </si>
  <si>
    <t xml:space="preserve">To refresh the full list of available indicators, press the funnel icon                   displayed on each selected slicer. </t>
  </si>
  <si>
    <t>S.N.</t>
  </si>
  <si>
    <t>What method are you using?
This is a follow up question to "Are you currently using contraception?"</t>
  </si>
  <si>
    <t>Antenatal care- At least one (currently pregnant)</t>
  </si>
  <si>
    <t xml:space="preserve">Did you receive any treatment for anemia?
This is a follow up question if a woman was diagnosed with anemia.
</t>
  </si>
  <si>
    <t xml:space="preserve">When you were told you are underweight, did you receive any information on how to prepare nutritious foods like khichuri and halwa from a health care provider?
This is a follow up question if a woman is identified as malnourished.
</t>
  </si>
  <si>
    <t xml:space="preserve">Did you receive any treatment for anemia?
This is a follow up question if a woman was diagnosed with anemia.
</t>
  </si>
  <si>
    <t xml:space="preserve">Did you receive any supplementary nutrition?
This is a follow up question if a woman is identified as malnourished.
</t>
  </si>
  <si>
    <t>S.N.2</t>
  </si>
  <si>
    <t>1. Introduction</t>
  </si>
  <si>
    <t>`</t>
  </si>
  <si>
    <r>
      <t xml:space="preserve">2. </t>
    </r>
    <r>
      <rPr>
        <b/>
        <sz val="14"/>
        <color theme="8"/>
        <rFont val="Arial"/>
        <family val="2"/>
      </rPr>
      <t>Indicators list</t>
    </r>
    <r>
      <rPr>
        <sz val="12"/>
        <color theme="1"/>
        <rFont val="Arial"/>
        <family val="2"/>
      </rPr>
      <t xml:space="preserve"> - outlines all indicators across different thematic areas, target populations, and intervention types, along with their definitions. It is designed to serve as a reference for survey design, data collection, and analysis. All interventions refer to those provided by the government, non-governmental organizations, other organizations, and/or skilled service providers (or as specified). </t>
    </r>
  </si>
  <si>
    <r>
      <rPr>
        <b/>
        <sz val="14"/>
        <color theme="8"/>
        <rFont val="Arial"/>
        <family val="2"/>
      </rPr>
      <t>3. Repor</t>
    </r>
    <r>
      <rPr>
        <b/>
        <sz val="12"/>
        <color theme="8"/>
        <rFont val="Arial"/>
        <family val="2"/>
      </rPr>
      <t xml:space="preserve">t - </t>
    </r>
    <r>
      <rPr>
        <sz val="12"/>
        <color theme="1"/>
        <rFont val="Arial"/>
        <family val="2"/>
      </rPr>
      <t xml:space="preserve">uses Excel slicers as a tool for selecting indicators based four FILTER rules, or combinations of them, described above. The complete list includes 190 indicators as shown in the box at the top of the tool. Each FITLER selects the number of indicators that meet the selection criteria. The selected indicators are displayed in the report form below the filter criteria. Combinations of different FILTERs reduce the number of indicators that meet the combined criteria. 
The Report form displays three indicators at a time. If your selection contains more than 3 indicators (as shown in the display box at the top of the form), you can use the slider bar to display the next set. You may also click on the right or left arrows of the slider bar to move the indicator display forward or backward to show indicators if not visible in the table.
</t>
    </r>
    <r>
      <rPr>
        <sz val="12"/>
        <color rgb="FFFF0000"/>
        <rFont val="Arial"/>
        <family val="2"/>
      </rPr>
      <t xml:space="preserve">                                     </t>
    </r>
    <r>
      <rPr>
        <sz val="12"/>
        <color theme="1"/>
        <rFont val="Arial"/>
        <family val="2"/>
      </rPr>
      <t xml:space="preserve">
To refresh the full list of available indicators, press the funnel icon</t>
    </r>
    <r>
      <rPr>
        <sz val="12"/>
        <color rgb="FFFF0000"/>
        <rFont val="Arial"/>
        <family val="2"/>
      </rPr>
      <t xml:space="preserve">                </t>
    </r>
    <r>
      <rPr>
        <sz val="12"/>
        <color theme="1"/>
        <rFont val="Arial"/>
        <family val="2"/>
      </rPr>
      <t xml:space="preserve"> displayed on each selected slicer. </t>
    </r>
  </si>
  <si>
    <r>
      <rPr>
        <b/>
        <sz val="14"/>
        <color theme="8"/>
        <rFont val="Arial"/>
        <family val="2"/>
      </rPr>
      <t xml:space="preserve">4. List of abbreviations - </t>
    </r>
    <r>
      <rPr>
        <sz val="12"/>
        <color theme="1"/>
        <rFont val="Arial"/>
        <family val="2"/>
      </rPr>
      <t>lists full references for abbreviations used in the 'Indicators list' tab.</t>
    </r>
  </si>
  <si>
    <r>
      <t>Please select the desired indicators.</t>
    </r>
    <r>
      <rPr>
        <b/>
        <sz val="10"/>
        <color rgb="FFFFC000"/>
        <rFont val="Arial"/>
        <family val="2"/>
        <charset val="238"/>
      </rPr>
      <t xml:space="preserve"> [To refresh indicator selection, press funnel option]</t>
    </r>
  </si>
  <si>
    <t>INSTRUCTIONS FOR USE</t>
  </si>
  <si>
    <r>
      <t>1. The '</t>
    </r>
    <r>
      <rPr>
        <b/>
        <sz val="8"/>
        <color rgb="FFFF0000"/>
        <rFont val="Arial"/>
        <family val="2"/>
        <charset val="238"/>
      </rPr>
      <t>Selected Indicators</t>
    </r>
    <r>
      <rPr>
        <b/>
        <sz val="8"/>
        <color rgb="FF000000"/>
        <rFont val="Arial"/>
        <family val="2"/>
        <charset val="238"/>
      </rPr>
      <t>' box indicates the number of indicators that meet the parameters that are selected. there are a total of</t>
    </r>
    <r>
      <rPr>
        <b/>
        <sz val="8"/>
        <color rgb="FFFF0000"/>
        <rFont val="Arial"/>
        <family val="2"/>
        <charset val="238"/>
      </rPr>
      <t xml:space="preserve"> 190 </t>
    </r>
    <r>
      <rPr>
        <b/>
        <sz val="8"/>
        <color theme="1"/>
        <rFont val="Arial"/>
        <family val="2"/>
        <charset val="238"/>
      </rPr>
      <t>i</t>
    </r>
    <r>
      <rPr>
        <b/>
        <sz val="8"/>
        <color rgb="FF000000"/>
        <rFont val="Arial"/>
        <family val="2"/>
        <charset val="238"/>
      </rPr>
      <t>ndicators.</t>
    </r>
  </si>
  <si>
    <r>
      <t>2. Use the</t>
    </r>
    <r>
      <rPr>
        <b/>
        <sz val="8"/>
        <color rgb="FFFF0000"/>
        <rFont val="Arial"/>
        <family val="2"/>
        <charset val="238"/>
      </rPr>
      <t xml:space="preserve"> 4 filter options</t>
    </r>
    <r>
      <rPr>
        <b/>
        <sz val="8"/>
        <color rgb="FF000000"/>
        <rFont val="Arial"/>
        <family val="2"/>
        <charset val="238"/>
      </rPr>
      <t xml:space="preserve"> to select the indicators you desire. the 'selected in.dicators' box will show the nujmber of indicators that meet the chosen criteria.</t>
    </r>
  </si>
  <si>
    <r>
      <t xml:space="preserve">4. After selecting indicators, use the </t>
    </r>
    <r>
      <rPr>
        <b/>
        <sz val="8"/>
        <color rgb="FFFF0000"/>
        <rFont val="Arial"/>
        <family val="2"/>
        <charset val="238"/>
      </rPr>
      <t>funnel button</t>
    </r>
    <r>
      <rPr>
        <b/>
        <sz val="8"/>
        <color rgb="FF000000"/>
        <rFont val="Arial"/>
        <family val="2"/>
        <charset val="238"/>
      </rPr>
      <t xml:space="preserve"> to clear the selected indicatorsl</t>
    </r>
  </si>
  <si>
    <r>
      <t>5. The '</t>
    </r>
    <r>
      <rPr>
        <b/>
        <sz val="8"/>
        <color rgb="FFFF0000"/>
        <rFont val="Arial"/>
        <family val="2"/>
        <charset val="238"/>
      </rPr>
      <t>Selected Indicators</t>
    </r>
    <r>
      <rPr>
        <b/>
        <sz val="8"/>
        <color rgb="FF000000"/>
        <rFont val="Arial"/>
        <family val="2"/>
        <charset val="238"/>
      </rPr>
      <t>' box should display 190  when all filter criteria have been cleared.</t>
    </r>
  </si>
  <si>
    <t>&gt;&gt;&gt;</t>
  </si>
  <si>
    <t>Enter the first element's serial number into cell A21</t>
  </si>
  <si>
    <r>
      <t>3. Only the first three indicators are displayed in the</t>
    </r>
    <r>
      <rPr>
        <b/>
        <sz val="8"/>
        <color rgb="FFFF0000"/>
        <rFont val="Arial"/>
        <family val="2"/>
        <charset val="238"/>
      </rPr>
      <t xml:space="preserve"> output form </t>
    </r>
    <r>
      <rPr>
        <b/>
        <sz val="8"/>
        <color rgb="FF000000"/>
        <rFont val="Arial"/>
        <family val="2"/>
        <charset val="238"/>
      </rPr>
      <t xml:space="preserve">below. </t>
    </r>
    <r>
      <rPr>
        <b/>
        <sz val="8"/>
        <color rgb="FF0070C0"/>
        <rFont val="Arial"/>
        <family val="2"/>
        <charset val="238"/>
      </rPr>
      <t>You can enter the desired section number in cell</t>
    </r>
    <r>
      <rPr>
        <b/>
        <sz val="8"/>
        <color rgb="FF13628F"/>
        <rFont val="Arial"/>
        <family val="2"/>
        <charset val="238"/>
      </rPr>
      <t xml:space="preserve"> </t>
    </r>
    <r>
      <rPr>
        <b/>
        <sz val="8"/>
        <color rgb="FFFF0000"/>
        <rFont val="Arial"/>
        <family val="2"/>
        <charset val="238"/>
      </rPr>
      <t>A21</t>
    </r>
  </si>
  <si>
    <t>&lt;&lt;&lt;</t>
  </si>
  <si>
    <t>Please review the '1. Introduction' sheet for more information</t>
  </si>
  <si>
    <r>
      <rPr>
        <b/>
        <sz val="9"/>
        <color rgb="FFFF0000"/>
        <rFont val="Arial"/>
        <family val="2"/>
        <charset val="238"/>
      </rPr>
      <t>INSTRUCTIONS</t>
    </r>
    <r>
      <rPr>
        <sz val="9"/>
        <color rgb="FF000000"/>
        <rFont val="Arial"/>
        <family val="2"/>
        <charset val="238"/>
      </rPr>
      <t xml:space="preserve"> (with the link below this)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</si>
</sst>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Calibri"/>
      <family val="2"/>
      <scheme val="minor"/>
    </font>
    <font>
      <sz val="11"/>
      <color theme="1"/>
      <name val="Arial"/>
      <family val="2"/>
    </font>
    <font>
      <sz val="11"/>
      <name val="Arial"/>
      <family val="2"/>
    </font>
    <font>
      <b/>
      <sz val="11"/>
      <color theme="0"/>
      <name val="Arial"/>
      <family val="2"/>
    </font>
    <font>
      <sz val="11"/>
      <color theme="0"/>
      <name val="Arial"/>
      <family val="2"/>
    </font>
    <font>
      <b/>
      <sz val="16"/>
      <color theme="0"/>
      <name val="Arial"/>
      <family val="2"/>
    </font>
    <font>
      <sz val="18"/>
      <color theme="1"/>
      <name val="Arial"/>
      <family val="2"/>
    </font>
    <font>
      <b/>
      <sz val="28"/>
      <color rgb="FF177E72"/>
      <name val="Arial"/>
      <family val="2"/>
    </font>
    <font>
      <sz val="8"/>
      <color theme="1"/>
      <name val="Arial"/>
      <family val="2"/>
    </font>
    <font>
      <u/>
      <sz val="8"/>
      <color theme="10"/>
      <name val="Arial"/>
      <family val="2"/>
    </font>
    <font>
      <sz val="8"/>
      <name val="Calibri"/>
      <family val="2"/>
      <scheme val="minor"/>
    </font>
    <font>
      <b/>
      <sz val="10"/>
      <color rgb="FF177E72"/>
      <name val="Arial"/>
      <family val="2"/>
    </font>
    <font>
      <sz val="10"/>
      <color theme="1"/>
      <name val="Arial"/>
      <family val="2"/>
    </font>
    <font>
      <sz val="10"/>
      <color rgb="FF177E72"/>
      <name val="Arial"/>
      <family val="2"/>
    </font>
    <font>
      <sz val="10"/>
      <name val="Arial"/>
      <family val="2"/>
    </font>
    <font>
      <b/>
      <sz val="18"/>
      <color rgb="FF177E72"/>
      <name val="Arial"/>
      <family val="2"/>
    </font>
    <font>
      <b/>
      <sz val="12"/>
      <color theme="1"/>
      <name val="Arial"/>
      <family val="2"/>
    </font>
    <font>
      <sz val="12"/>
      <color theme="1"/>
      <name val="Arial"/>
      <family val="2"/>
    </font>
    <font>
      <b/>
      <i/>
      <sz val="12"/>
      <color theme="1"/>
      <name val="Arial"/>
      <family val="2"/>
    </font>
    <font>
      <sz val="12"/>
      <color rgb="FFFF0000"/>
      <name val="Arial"/>
      <family val="2"/>
    </font>
    <font>
      <b/>
      <sz val="10"/>
      <color theme="0"/>
      <name val="Arial"/>
      <family val="2"/>
    </font>
    <font>
      <sz val="10"/>
      <color theme="0"/>
      <name val="Arial"/>
      <family val="2"/>
    </font>
    <font>
      <b/>
      <sz val="12"/>
      <color theme="8"/>
      <name val="Arial"/>
      <family val="2"/>
    </font>
    <font>
      <sz val="12"/>
      <color theme="8"/>
      <name val="Arial"/>
      <family val="2"/>
    </font>
    <font>
      <sz val="10"/>
      <color theme="1"/>
      <name val="Calibri"/>
      <family val="2"/>
      <scheme val="minor"/>
    </font>
    <font>
      <i/>
      <sz val="10"/>
      <color theme="1"/>
      <name val="Arial"/>
      <family val="2"/>
      <charset val="238"/>
    </font>
    <font>
      <b/>
      <sz val="12"/>
      <color rgb="FF177E72"/>
      <name val="Arial"/>
      <family val="2"/>
      <charset val="238"/>
    </font>
    <font>
      <b/>
      <sz val="14"/>
      <color theme="8"/>
      <name val="Arial"/>
      <family val="2"/>
    </font>
    <font>
      <sz val="13"/>
      <color theme="1"/>
      <name val="Arial"/>
      <family val="2"/>
    </font>
    <font>
      <b/>
      <sz val="10"/>
      <color rgb="FFFFC000"/>
      <name val="Arial"/>
      <family val="2"/>
      <charset val="238"/>
    </font>
    <font>
      <b/>
      <sz val="14"/>
      <color rgb="FF177E72"/>
      <name val="Arial"/>
      <family val="2"/>
    </font>
    <font>
      <u/>
      <sz val="11"/>
      <color theme="10"/>
      <name val="Calibri"/>
      <family val="2"/>
      <scheme val="minor"/>
    </font>
    <font>
      <b/>
      <sz val="8"/>
      <color rgb="FF000000"/>
      <name val="Arial"/>
      <family val="2"/>
      <charset val="238"/>
    </font>
    <font>
      <b/>
      <sz val="8"/>
      <color rgb="FFFF0000"/>
      <name val="Arial"/>
      <family val="2"/>
      <charset val="238"/>
    </font>
    <font>
      <b/>
      <sz val="8"/>
      <color theme="1"/>
      <name val="Arial"/>
      <family val="2"/>
      <charset val="238"/>
    </font>
    <font>
      <b/>
      <sz val="11"/>
      <color rgb="FF13628F"/>
      <name val="Calibri"/>
      <family val="2"/>
      <charset val="238"/>
      <scheme val="minor"/>
    </font>
    <font>
      <b/>
      <sz val="8"/>
      <color rgb="FF13628F"/>
      <name val="Arial"/>
      <family val="2"/>
      <charset val="238"/>
    </font>
    <font>
      <b/>
      <sz val="8"/>
      <color rgb="FF0070C0"/>
      <name val="Arial"/>
      <family val="2"/>
      <charset val="238"/>
    </font>
    <font>
      <sz val="9"/>
      <color rgb="FF000000"/>
      <name val="Arial"/>
      <family val="2"/>
      <charset val="238"/>
    </font>
    <font>
      <b/>
      <sz val="11"/>
      <color rgb="FF0070C0"/>
      <name val="Calibri"/>
      <family val="2"/>
      <charset val="238"/>
      <scheme val="minor"/>
    </font>
    <font>
      <b/>
      <u/>
      <sz val="10"/>
      <color rgb="FF0070C0"/>
      <name val="Arial"/>
      <family val="2"/>
      <charset val="238"/>
    </font>
    <font>
      <b/>
      <sz val="9"/>
      <color rgb="FFFF0000"/>
      <name val="Arial"/>
      <family val="2"/>
      <charset val="238"/>
    </font>
  </fonts>
  <fills count="9">
    <fill>
      <patternFill patternType="none"/>
    </fill>
    <fill>
      <patternFill patternType="gray125"/>
    </fill>
    <fill>
      <patternFill patternType="solid">
        <fgColor rgb="FF177E72"/>
        <bgColor indexed="64"/>
      </patternFill>
    </fill>
    <fill>
      <patternFill patternType="solid">
        <fgColor theme="0"/>
        <bgColor indexed="64"/>
      </patternFill>
    </fill>
    <fill>
      <patternFill patternType="solid">
        <fgColor rgb="FF13628F"/>
        <bgColor indexed="64"/>
      </patternFill>
    </fill>
    <fill>
      <patternFill patternType="solid">
        <fgColor theme="0" tint="-4.9989318521683403E-2"/>
        <bgColor indexed="64"/>
      </patternFill>
    </fill>
    <fill>
      <patternFill patternType="solid">
        <fgColor theme="8"/>
        <bgColor indexed="64"/>
      </patternFill>
    </fill>
    <fill>
      <patternFill patternType="solid">
        <fgColor rgb="FF10394A"/>
        <bgColor indexed="64"/>
      </patternFill>
    </fill>
    <fill>
      <patternFill patternType="solid">
        <fgColor rgb="FFFFFF00"/>
        <bgColor indexed="64"/>
      </patternFill>
    </fill>
  </fills>
  <borders count="13">
    <border>
      <left/>
      <right/>
      <top/>
      <bottom/>
      <diagonal/>
    </border>
    <border>
      <left style="thick">
        <color rgb="FF13628F"/>
      </left>
      <right style="thick">
        <color rgb="FF13628F"/>
      </right>
      <top style="thick">
        <color rgb="FF13628F"/>
      </top>
      <bottom/>
      <diagonal/>
    </border>
    <border>
      <left style="thick">
        <color rgb="FF13628F"/>
      </left>
      <right style="thick">
        <color rgb="FF13628F"/>
      </right>
      <top/>
      <bottom/>
      <diagonal/>
    </border>
    <border>
      <left style="thick">
        <color rgb="FF13628F"/>
      </left>
      <right style="thick">
        <color rgb="FF13628F"/>
      </right>
      <top/>
      <bottom style="thick">
        <color rgb="FF13628F"/>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ck">
        <color rgb="FF13628F"/>
      </left>
      <right/>
      <top style="thick">
        <color rgb="FF13628F"/>
      </top>
      <bottom/>
      <diagonal/>
    </border>
    <border>
      <left/>
      <right style="thick">
        <color rgb="FF13628F"/>
      </right>
      <top style="thick">
        <color rgb="FF13628F"/>
      </top>
      <bottom/>
      <diagonal/>
    </border>
    <border>
      <left style="thick">
        <color rgb="FF13628F"/>
      </left>
      <right/>
      <top/>
      <bottom/>
      <diagonal/>
    </border>
    <border>
      <left/>
      <right style="thick">
        <color rgb="FF13628F"/>
      </right>
      <top/>
      <bottom/>
      <diagonal/>
    </border>
    <border>
      <left style="thick">
        <color rgb="FF13628F"/>
      </left>
      <right/>
      <top/>
      <bottom style="thick">
        <color rgb="FF13628F"/>
      </bottom>
      <diagonal/>
    </border>
    <border>
      <left/>
      <right style="thick">
        <color rgb="FF13628F"/>
      </right>
      <top/>
      <bottom style="thick">
        <color rgb="FF13628F"/>
      </bottom>
      <diagonal/>
    </border>
  </borders>
  <cellStyleXfs count="4">
    <xf numFmtId="0" fontId="0" fillId="0" borderId="0"/>
    <xf numFmtId="0" fontId="8" fillId="0" borderId="0"/>
    <xf numFmtId="0" fontId="9" fillId="0" borderId="0" applyNumberFormat="0" applyFill="0" applyBorder="0" applyAlignment="0" applyProtection="0"/>
    <xf numFmtId="0" fontId="31" fillId="0" borderId="0" applyNumberFormat="0" applyFill="0" applyBorder="0" applyAlignment="0" applyProtection="0"/>
  </cellStyleXfs>
  <cellXfs count="69">
    <xf numFmtId="0" fontId="0" fillId="0" borderId="0" xfId="0"/>
    <xf numFmtId="0" fontId="1" fillId="0" borderId="0" xfId="0" applyFont="1"/>
    <xf numFmtId="0" fontId="1" fillId="0" borderId="0" xfId="0" applyFont="1" applyAlignment="1">
      <alignment wrapText="1"/>
    </xf>
    <xf numFmtId="0" fontId="3" fillId="4" borderId="1" xfId="0" applyFont="1" applyFill="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1" fillId="0" borderId="2" xfId="0" applyFont="1" applyBorder="1" applyAlignment="1">
      <alignment vertical="top"/>
    </xf>
    <xf numFmtId="0" fontId="1" fillId="0" borderId="2" xfId="0" applyFont="1" applyBorder="1" applyAlignment="1">
      <alignment vertical="top" wrapText="1"/>
    </xf>
    <xf numFmtId="0" fontId="1" fillId="0" borderId="3" xfId="0" applyFont="1" applyBorder="1" applyAlignment="1">
      <alignment vertical="top"/>
    </xf>
    <xf numFmtId="0" fontId="1" fillId="0" borderId="3" xfId="0" applyFont="1" applyBorder="1" applyAlignment="1">
      <alignment vertical="top" wrapText="1"/>
    </xf>
    <xf numFmtId="49" fontId="6" fillId="0" borderId="0" xfId="0" applyNumberFormat="1" applyFont="1" applyAlignment="1">
      <alignment horizontal="left" wrapText="1"/>
    </xf>
    <xf numFmtId="0" fontId="7" fillId="0" borderId="0" xfId="0" applyFont="1"/>
    <xf numFmtId="0" fontId="0" fillId="0" borderId="0" xfId="0" applyAlignment="1">
      <alignment horizontal="left" vertical="top" wrapText="1"/>
    </xf>
    <xf numFmtId="0" fontId="0" fillId="0" borderId="0" xfId="0" applyAlignment="1">
      <alignment vertical="top"/>
    </xf>
    <xf numFmtId="0" fontId="0" fillId="0" borderId="0" xfId="0" applyAlignment="1">
      <alignment horizontal="left"/>
    </xf>
    <xf numFmtId="0" fontId="0" fillId="0" borderId="0" xfId="0" pivotButton="1"/>
    <xf numFmtId="0" fontId="1" fillId="0" borderId="0" xfId="0" applyFont="1" applyAlignment="1">
      <alignment vertical="top"/>
    </xf>
    <xf numFmtId="0" fontId="15" fillId="0" borderId="0" xfId="0" applyFont="1"/>
    <xf numFmtId="49" fontId="12" fillId="0" borderId="0" xfId="0" applyNumberFormat="1" applyFont="1" applyAlignment="1">
      <alignment horizontal="left" wrapText="1"/>
    </xf>
    <xf numFmtId="0" fontId="17" fillId="0" borderId="0" xfId="0" applyFont="1" applyAlignment="1">
      <alignment horizontal="left" vertical="top" wrapText="1"/>
    </xf>
    <xf numFmtId="0" fontId="16" fillId="0" borderId="0" xfId="0" applyFont="1" applyAlignment="1">
      <alignment vertical="top"/>
    </xf>
    <xf numFmtId="0" fontId="16" fillId="0" borderId="0" xfId="0" applyFont="1" applyAlignment="1">
      <alignment horizontal="left" vertical="top"/>
    </xf>
    <xf numFmtId="0" fontId="17" fillId="0" borderId="0" xfId="0" applyFont="1" applyAlignment="1">
      <alignment horizontal="left" vertical="top"/>
    </xf>
    <xf numFmtId="0" fontId="22" fillId="0" borderId="0" xfId="0" applyFont="1" applyAlignment="1">
      <alignment vertical="top"/>
    </xf>
    <xf numFmtId="0" fontId="12" fillId="0" borderId="0" xfId="0" applyFont="1" applyAlignment="1">
      <alignment vertical="top"/>
    </xf>
    <xf numFmtId="0" fontId="12" fillId="0" borderId="0" xfId="0" applyFont="1" applyAlignment="1">
      <alignment horizontal="left" vertical="top" wrapText="1"/>
    </xf>
    <xf numFmtId="0" fontId="24" fillId="0" borderId="0" xfId="0" applyFont="1" applyAlignment="1">
      <alignment vertical="top"/>
    </xf>
    <xf numFmtId="0" fontId="12" fillId="0" borderId="0" xfId="0" applyFont="1" applyProtection="1">
      <protection hidden="1"/>
    </xf>
    <xf numFmtId="0" fontId="11" fillId="0" borderId="0" xfId="0" applyFont="1" applyProtection="1">
      <protection hidden="1"/>
    </xf>
    <xf numFmtId="0" fontId="21" fillId="0" borderId="0" xfId="0" applyFont="1" applyProtection="1">
      <protection hidden="1"/>
    </xf>
    <xf numFmtId="49" fontId="12" fillId="0" borderId="0" xfId="0" applyNumberFormat="1" applyFont="1" applyAlignment="1" applyProtection="1">
      <alignment horizontal="left" wrapText="1"/>
      <protection hidden="1"/>
    </xf>
    <xf numFmtId="0" fontId="25" fillId="0" borderId="0" xfId="0" applyFont="1" applyAlignment="1" applyProtection="1">
      <alignment wrapText="1"/>
      <protection hidden="1"/>
    </xf>
    <xf numFmtId="0" fontId="26" fillId="0" borderId="0" xfId="0" applyFont="1" applyAlignment="1" applyProtection="1">
      <alignment horizontal="center"/>
      <protection hidden="1"/>
    </xf>
    <xf numFmtId="0" fontId="12" fillId="0" borderId="0" xfId="0" applyFont="1" applyAlignment="1" applyProtection="1">
      <alignment wrapText="1"/>
      <protection hidden="1"/>
    </xf>
    <xf numFmtId="0" fontId="21" fillId="7" borderId="0" xfId="0" applyFont="1" applyFill="1" applyProtection="1">
      <protection locked="0" hidden="1"/>
    </xf>
    <xf numFmtId="0" fontId="11" fillId="5" borderId="7" xfId="0" applyFont="1" applyFill="1" applyBorder="1" applyAlignment="1" applyProtection="1">
      <alignment vertical="center" wrapText="1"/>
      <protection hidden="1"/>
    </xf>
    <xf numFmtId="0" fontId="12" fillId="5" borderId="8" xfId="0" applyFont="1" applyFill="1" applyBorder="1" applyAlignment="1" applyProtection="1">
      <alignment vertical="top"/>
      <protection hidden="1"/>
    </xf>
    <xf numFmtId="0" fontId="11" fillId="5" borderId="9" xfId="0" applyFont="1" applyFill="1" applyBorder="1" applyAlignment="1" applyProtection="1">
      <alignment vertical="center" wrapText="1"/>
      <protection hidden="1"/>
    </xf>
    <xf numFmtId="0" fontId="12" fillId="5" borderId="10" xfId="0" applyFont="1" applyFill="1" applyBorder="1" applyAlignment="1" applyProtection="1">
      <alignment vertical="top" wrapText="1"/>
      <protection hidden="1"/>
    </xf>
    <xf numFmtId="0" fontId="11" fillId="5" borderId="11" xfId="0" applyFont="1" applyFill="1" applyBorder="1" applyAlignment="1" applyProtection="1">
      <alignment vertical="center" wrapText="1"/>
      <protection hidden="1"/>
    </xf>
    <xf numFmtId="0" fontId="12" fillId="5" borderId="12" xfId="0" applyFont="1" applyFill="1" applyBorder="1" applyAlignment="1" applyProtection="1">
      <alignment vertical="top" wrapText="1"/>
      <protection hidden="1"/>
    </xf>
    <xf numFmtId="0" fontId="27" fillId="0" borderId="0" xfId="0" applyFont="1" applyAlignment="1">
      <alignment horizontal="left" vertical="top"/>
    </xf>
    <xf numFmtId="0" fontId="32" fillId="0" borderId="0" xfId="0" applyFont="1" applyAlignment="1">
      <alignment wrapText="1"/>
    </xf>
    <xf numFmtId="0" fontId="35" fillId="8" borderId="0" xfId="3" applyFont="1" applyFill="1" applyAlignment="1">
      <alignment horizontal="center" vertical="center" wrapText="1"/>
    </xf>
    <xf numFmtId="0" fontId="5" fillId="4" borderId="0" xfId="0" applyFont="1" applyFill="1" applyAlignment="1">
      <alignment horizontal="left" vertical="top" wrapText="1"/>
    </xf>
    <xf numFmtId="0" fontId="1" fillId="0" borderId="2" xfId="0" applyFont="1" applyBorder="1" applyAlignment="1">
      <alignment horizontal="left" vertical="top" wrapText="1"/>
    </xf>
    <xf numFmtId="0" fontId="3" fillId="2" borderId="0" xfId="0" applyFont="1" applyFill="1" applyAlignment="1">
      <alignment horizontal="left" vertical="center" wrapText="1"/>
    </xf>
    <xf numFmtId="0" fontId="1" fillId="2" borderId="0" xfId="0" applyFont="1" applyFill="1" applyAlignment="1">
      <alignment horizontal="left" vertical="center"/>
    </xf>
    <xf numFmtId="0" fontId="1" fillId="3" borderId="0" xfId="0" applyFont="1" applyFill="1" applyAlignment="1">
      <alignment horizontal="center"/>
    </xf>
    <xf numFmtId="0" fontId="1" fillId="0" borderId="3" xfId="0" applyFont="1" applyBorder="1" applyAlignment="1">
      <alignment horizontal="left" vertical="top" wrapText="1"/>
    </xf>
    <xf numFmtId="0" fontId="30" fillId="0" borderId="0" xfId="0" applyFont="1" applyAlignment="1">
      <alignment horizontal="center"/>
    </xf>
    <xf numFmtId="0" fontId="32" fillId="0" borderId="0" xfId="0" applyFont="1" applyAlignment="1">
      <alignment horizontal="center" wrapText="1"/>
    </xf>
    <xf numFmtId="0" fontId="40" fillId="8" borderId="0" xfId="3" applyFont="1" applyFill="1" applyAlignment="1">
      <alignment horizontal="center"/>
    </xf>
    <xf numFmtId="0" fontId="17" fillId="0" borderId="0" xfId="0" applyFont="1" applyAlignment="1">
      <alignment horizontal="left" vertical="top" wrapText="1"/>
    </xf>
    <xf numFmtId="0" fontId="28" fillId="0" borderId="0" xfId="0" applyFont="1" applyAlignment="1">
      <alignment horizontal="left" vertical="top" wrapText="1"/>
    </xf>
    <xf numFmtId="0" fontId="23" fillId="0" borderId="0" xfId="0" applyFont="1" applyAlignment="1">
      <alignment horizontal="left" vertical="top" wrapText="1"/>
    </xf>
    <xf numFmtId="0" fontId="20" fillId="4" borderId="0" xfId="0" applyFont="1" applyFill="1" applyAlignment="1" applyProtection="1">
      <alignment horizontal="left" vertical="top" wrapText="1"/>
      <protection hidden="1"/>
    </xf>
    <xf numFmtId="0" fontId="38" fillId="0" borderId="0" xfId="0" applyFont="1" applyAlignment="1">
      <alignment horizontal="center" wrapText="1"/>
    </xf>
    <xf numFmtId="0" fontId="39" fillId="8" borderId="0" xfId="3" applyFont="1" applyFill="1" applyAlignment="1" applyProtection="1">
      <alignment horizontal="center" wrapText="1"/>
      <protection hidden="1"/>
    </xf>
    <xf numFmtId="0" fontId="20" fillId="6" borderId="6" xfId="0" applyFont="1" applyFill="1" applyBorder="1" applyAlignment="1" applyProtection="1">
      <alignment horizontal="center" vertical="center" wrapText="1"/>
      <protection hidden="1"/>
    </xf>
    <xf numFmtId="0" fontId="20" fillId="6" borderId="4" xfId="0" applyFont="1" applyFill="1" applyBorder="1" applyAlignment="1" applyProtection="1">
      <alignment horizontal="center" vertical="center" wrapText="1"/>
      <protection hidden="1"/>
    </xf>
    <xf numFmtId="0" fontId="20" fillId="6" borderId="5" xfId="0"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14" fillId="0" borderId="0" xfId="0" applyFont="1" applyAlignment="1" applyProtection="1">
      <alignment horizontal="left" vertical="top"/>
      <protection hidden="1"/>
    </xf>
    <xf numFmtId="0" fontId="14" fillId="0" borderId="0" xfId="0" applyFont="1" applyAlignment="1" applyProtection="1">
      <alignment vertical="top"/>
      <protection hidden="1"/>
    </xf>
    <xf numFmtId="0" fontId="13" fillId="0" borderId="0" xfId="0" applyFont="1" applyAlignment="1" applyProtection="1">
      <alignment horizontal="center" vertical="top"/>
      <protection hidden="1"/>
    </xf>
    <xf numFmtId="0" fontId="13" fillId="0" borderId="0" xfId="0" applyFont="1" applyAlignment="1" applyProtection="1">
      <alignment horizontal="left" vertical="top"/>
      <protection hidden="1"/>
    </xf>
    <xf numFmtId="0" fontId="0" fillId="0" borderId="0" xfId="0" applyProtection="1">
      <protection hidden="1"/>
    </xf>
    <xf numFmtId="0" fontId="12" fillId="0" borderId="0" xfId="0" applyFont="1" applyAlignment="1" applyProtection="1">
      <alignment horizontal="center"/>
      <protection hidden="1"/>
    </xf>
  </cellXfs>
  <cellStyles count="4">
    <cellStyle name="Hyperlink" xfId="3" builtinId="8"/>
    <cellStyle name="Hyperlink 2" xfId="2" xr:uid="{F5483606-FC38-428B-8310-56767D6BDA37}"/>
    <cellStyle name="Normal" xfId="0" builtinId="0"/>
    <cellStyle name="Normal 2" xfId="1" xr:uid="{D1361B13-0341-47BF-8B82-8167090A8CE3}"/>
  </cellStyles>
  <dxfs count="25">
    <dxf>
      <font>
        <b val="0"/>
        <i val="0"/>
        <strike val="0"/>
        <condense val="0"/>
        <extend val="0"/>
        <outline val="0"/>
        <shadow val="0"/>
        <u val="none"/>
        <vertAlign val="baseline"/>
        <sz val="10"/>
        <color theme="1"/>
        <name val="Arial"/>
        <family val="2"/>
        <scheme val="none"/>
      </font>
      <alignment horizontal="left" vertical="top" textRotation="0" wrapText="0" indent="0" justifyLastLine="0" shrinkToFit="0" readingOrder="0"/>
      <protection locked="1" hidden="1"/>
    </dxf>
    <dxf>
      <font>
        <b/>
        <i val="0"/>
        <strike val="0"/>
        <condense val="0"/>
        <extend val="0"/>
        <outline val="0"/>
        <shadow val="0"/>
        <u val="none"/>
        <vertAlign val="baseline"/>
        <sz val="10"/>
        <color theme="0"/>
        <name val="Arial"/>
        <family val="2"/>
        <scheme val="none"/>
      </font>
      <fill>
        <patternFill patternType="solid">
          <fgColor indexed="64"/>
          <bgColor theme="8"/>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1"/>
    </dxf>
    <dxf>
      <font>
        <b val="0"/>
        <i val="0"/>
        <strike val="0"/>
        <condense val="0"/>
        <extend val="0"/>
        <outline val="0"/>
        <shadow val="0"/>
        <u val="none"/>
        <vertAlign val="baseline"/>
        <sz val="10"/>
        <color rgb="FF177E72"/>
        <name val="Arial"/>
        <family val="2"/>
        <scheme val="none"/>
      </font>
      <numFmt numFmtId="0" formatCode="General"/>
      <alignment horizontal="left"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left"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center"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center"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center" vertical="top" textRotation="0" wrapText="0" indent="0" justifyLastLine="0" shrinkToFit="0" readingOrder="0"/>
      <protection locked="1" hidden="1"/>
    </dxf>
    <dxf>
      <font>
        <b val="0"/>
        <i val="0"/>
        <strike val="0"/>
        <condense val="0"/>
        <extend val="0"/>
        <outline val="0"/>
        <shadow val="0"/>
        <u val="none"/>
        <vertAlign val="baseline"/>
        <sz val="10"/>
        <color rgb="FF177E72"/>
        <name val="Arial"/>
        <family val="2"/>
        <scheme val="none"/>
      </font>
      <numFmt numFmtId="0" formatCode="General"/>
      <alignment horizontal="center"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general"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numFmt numFmtId="0" formatCode="General"/>
      <fill>
        <patternFill patternType="none">
          <fgColor indexed="64"/>
          <bgColor auto="1"/>
        </patternFill>
      </fill>
      <alignment horizontal="left" vertical="top" textRotation="0" wrapText="0" indent="0" justifyLastLine="0" shrinkToFit="0" readingOrder="0"/>
      <protection locked="1" hidden="1"/>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top" textRotation="0" wrapText="0" indent="0" justifyLastLine="0" shrinkToFit="0" readingOrder="0"/>
      <protection locked="1" hidden="1"/>
    </dxf>
    <dxf>
      <font>
        <b/>
        <i val="0"/>
        <strike/>
        <color rgb="FFFF0000"/>
      </font>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colors>
    <mruColors>
      <color rgb="FF13628F"/>
      <color rgb="FF177E72"/>
      <color rgb="FF1039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3.xml"/><Relationship Id="rId5" Type="http://schemas.openxmlformats.org/officeDocument/2006/relationships/worksheet" Target="worksheets/sheet5.xml"/><Relationship Id="rId15" Type="http://schemas.openxmlformats.org/officeDocument/2006/relationships/sharedStrings" Target="sharedStrings.xml"/><Relationship Id="rId10" Type="http://schemas.microsoft.com/office/2007/relationships/slicerCache" Target="slicerCaches/slicerCache2.xml"/><Relationship Id="rId19" Type="http://schemas.openxmlformats.org/officeDocument/2006/relationships/customXml" Target="../customXml/item2.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5" Type="http://schemas.openxmlformats.org/officeDocument/2006/relationships/image" Target="../media/image10.png"/><Relationship Id="rId4" Type="http://schemas.openxmlformats.org/officeDocument/2006/relationships/image" Target="../media/image9.jpeg"/></Relationships>
</file>

<file path=xl/drawings/_rels/drawing5.xml.rels><?xml version="1.0" encoding="UTF-8" standalone="yes"?>
<Relationships xmlns="http://schemas.openxmlformats.org/package/2006/relationships"><Relationship Id="rId2" Type="http://schemas.openxmlformats.org/officeDocument/2006/relationships/image" Target="../media/image11.jpe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2</xdr:col>
      <xdr:colOff>1495107</xdr:colOff>
      <xdr:row>54</xdr:row>
      <xdr:rowOff>171450</xdr:rowOff>
    </xdr:from>
    <xdr:to>
      <xdr:col>2</xdr:col>
      <xdr:colOff>2970847</xdr:colOff>
      <xdr:row>54</xdr:row>
      <xdr:rowOff>523557</xdr:rowOff>
    </xdr:to>
    <xdr:pic>
      <xdr:nvPicPr>
        <xdr:cNvPr id="3" name="Picture 2" descr="A black background with white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6295707" y="21431250"/>
          <a:ext cx="1475740" cy="352107"/>
        </a:xfrm>
        <a:prstGeom prst="rect">
          <a:avLst/>
        </a:prstGeom>
      </xdr:spPr>
    </xdr:pic>
    <xdr:clientData/>
  </xdr:twoCellAnchor>
  <xdr:twoCellAnchor editAs="oneCell">
    <xdr:from>
      <xdr:col>2</xdr:col>
      <xdr:colOff>3028950</xdr:colOff>
      <xdr:row>54</xdr:row>
      <xdr:rowOff>95250</xdr:rowOff>
    </xdr:from>
    <xdr:to>
      <xdr:col>3</xdr:col>
      <xdr:colOff>1294765</xdr:colOff>
      <xdr:row>54</xdr:row>
      <xdr:rowOff>876300</xdr:rowOff>
    </xdr:to>
    <xdr:pic>
      <xdr:nvPicPr>
        <xdr:cNvPr id="4" name="Picture 3" descr="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0632"/>
        <a:stretch/>
      </xdr:blipFill>
      <xdr:spPr bwMode="auto">
        <a:xfrm>
          <a:off x="7829550" y="21355050"/>
          <a:ext cx="2171065" cy="78105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927452</xdr:colOff>
      <xdr:row>2</xdr:row>
      <xdr:rowOff>158750</xdr:rowOff>
    </xdr:from>
    <xdr:to>
      <xdr:col>1</xdr:col>
      <xdr:colOff>3070578</xdr:colOff>
      <xdr:row>7</xdr:row>
      <xdr:rowOff>28207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537052" y="514350"/>
          <a:ext cx="2143126" cy="11394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80010</xdr:colOff>
      <xdr:row>1</xdr:row>
      <xdr:rowOff>114300</xdr:rowOff>
    </xdr:from>
    <xdr:to>
      <xdr:col>10</xdr:col>
      <xdr:colOff>138343</xdr:colOff>
      <xdr:row>15</xdr:row>
      <xdr:rowOff>53340</xdr:rowOff>
    </xdr:to>
    <xdr:grpSp>
      <xdr:nvGrpSpPr>
        <xdr:cNvPr id="9" name="Group 8">
          <a:extLst>
            <a:ext uri="{FF2B5EF4-FFF2-40B4-BE49-F238E27FC236}">
              <a16:creationId xmlns:a16="http://schemas.microsoft.com/office/drawing/2014/main" id="{41025EE3-0D5E-84E7-08D7-48C73FAA82E6}"/>
            </a:ext>
          </a:extLst>
        </xdr:cNvPr>
        <xdr:cNvGrpSpPr/>
      </xdr:nvGrpSpPr>
      <xdr:grpSpPr>
        <a:xfrm>
          <a:off x="80010" y="339090"/>
          <a:ext cx="6459133" cy="2499360"/>
          <a:chOff x="80010" y="339090"/>
          <a:chExt cx="6459133" cy="2499360"/>
        </a:xfrm>
      </xdr:grpSpPr>
      <xdr:grpSp>
        <xdr:nvGrpSpPr>
          <xdr:cNvPr id="6" name="Group 5">
            <a:extLst>
              <a:ext uri="{FF2B5EF4-FFF2-40B4-BE49-F238E27FC236}">
                <a16:creationId xmlns:a16="http://schemas.microsoft.com/office/drawing/2014/main" id="{9519DE99-D76E-E523-376D-77517F47B832}"/>
              </a:ext>
            </a:extLst>
          </xdr:cNvPr>
          <xdr:cNvGrpSpPr/>
        </xdr:nvGrpSpPr>
        <xdr:grpSpPr>
          <a:xfrm>
            <a:off x="80010" y="339090"/>
            <a:ext cx="6459133" cy="2499360"/>
            <a:chOff x="80010" y="339090"/>
            <a:chExt cx="6459133" cy="2499360"/>
          </a:xfrm>
        </xdr:grpSpPr>
        <xdr:pic>
          <xdr:nvPicPr>
            <xdr:cNvPr id="2" name="Picture 1">
              <a:extLst>
                <a:ext uri="{FF2B5EF4-FFF2-40B4-BE49-F238E27FC236}">
                  <a16:creationId xmlns:a16="http://schemas.microsoft.com/office/drawing/2014/main" id="{0ADF1195-0C00-DD67-2B89-876395F58476}"/>
                </a:ext>
              </a:extLst>
            </xdr:cNvPr>
            <xdr:cNvPicPr>
              <a:picLocks noChangeAspect="1"/>
            </xdr:cNvPicPr>
          </xdr:nvPicPr>
          <xdr:blipFill rotWithShape="1">
            <a:blip xmlns:r="http://schemas.openxmlformats.org/officeDocument/2006/relationships" r:embed="rId1"/>
            <a:srcRect t="10109"/>
            <a:stretch>
              <a:fillRect/>
            </a:stretch>
          </xdr:blipFill>
          <xdr:spPr>
            <a:xfrm>
              <a:off x="80010" y="339090"/>
              <a:ext cx="6459133" cy="2499360"/>
            </a:xfrm>
            <a:prstGeom prst="rect">
              <a:avLst/>
            </a:prstGeom>
          </xdr:spPr>
        </xdr:pic>
        <xdr:pic>
          <xdr:nvPicPr>
            <xdr:cNvPr id="3" name="Picture 2">
              <a:extLst>
                <a:ext uri="{FF2B5EF4-FFF2-40B4-BE49-F238E27FC236}">
                  <a16:creationId xmlns:a16="http://schemas.microsoft.com/office/drawing/2014/main" id="{9FFA861D-C5CC-B7B3-428D-CEE2D27F407A}"/>
                </a:ext>
              </a:extLst>
            </xdr:cNvPr>
            <xdr:cNvPicPr>
              <a:picLocks noChangeAspect="1"/>
            </xdr:cNvPicPr>
          </xdr:nvPicPr>
          <xdr:blipFill>
            <a:blip xmlns:r="http://schemas.openxmlformats.org/officeDocument/2006/relationships" r:embed="rId2"/>
            <a:stretch>
              <a:fillRect/>
            </a:stretch>
          </xdr:blipFill>
          <xdr:spPr>
            <a:xfrm>
              <a:off x="796290" y="624840"/>
              <a:ext cx="2057578" cy="152400"/>
            </a:xfrm>
            <a:prstGeom prst="rect">
              <a:avLst/>
            </a:prstGeom>
          </xdr:spPr>
        </xdr:pic>
      </xdr:grpSp>
      <xdr:sp macro="" textlink="">
        <xdr:nvSpPr>
          <xdr:cNvPr id="7" name="Rectangle 6">
            <a:extLst>
              <a:ext uri="{FF2B5EF4-FFF2-40B4-BE49-F238E27FC236}">
                <a16:creationId xmlns:a16="http://schemas.microsoft.com/office/drawing/2014/main" id="{B3C421CE-848C-18E2-0CCD-73D8FF426ACD}"/>
              </a:ext>
            </a:extLst>
          </xdr:cNvPr>
          <xdr:cNvSpPr/>
        </xdr:nvSpPr>
        <xdr:spPr>
          <a:xfrm>
            <a:off x="1024890" y="754380"/>
            <a:ext cx="1303020" cy="137160"/>
          </a:xfrm>
          <a:prstGeom prst="rect">
            <a:avLst/>
          </a:prstGeom>
          <a:solidFill>
            <a:sysClr val="window" lastClr="FFFFFF"/>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hu-HU" sz="1100"/>
          </a:p>
        </xdr:txBody>
      </xdr:sp>
    </xdr:grpSp>
    <xdr:clientData/>
  </xdr:twoCellAnchor>
  <xdr:twoCellAnchor>
    <xdr:from>
      <xdr:col>5</xdr:col>
      <xdr:colOff>483870</xdr:colOff>
      <xdr:row>2</xdr:row>
      <xdr:rowOff>26670</xdr:rowOff>
    </xdr:from>
    <xdr:to>
      <xdr:col>10</xdr:col>
      <xdr:colOff>621030</xdr:colOff>
      <xdr:row>2</xdr:row>
      <xdr:rowOff>175260</xdr:rowOff>
    </xdr:to>
    <xdr:cxnSp macro="">
      <xdr:nvCxnSpPr>
        <xdr:cNvPr id="4" name="Straight Arrow Connector 3">
          <a:extLst>
            <a:ext uri="{FF2B5EF4-FFF2-40B4-BE49-F238E27FC236}">
              <a16:creationId xmlns:a16="http://schemas.microsoft.com/office/drawing/2014/main" id="{EEB1E5E5-398F-8371-D413-7F4A2D242DE2}"/>
            </a:ext>
          </a:extLst>
        </xdr:cNvPr>
        <xdr:cNvCxnSpPr/>
      </xdr:nvCxnSpPr>
      <xdr:spPr>
        <a:xfrm flipH="1">
          <a:off x="3684270" y="434340"/>
          <a:ext cx="3337560" cy="148590"/>
        </a:xfrm>
        <a:prstGeom prst="straightConnector1">
          <a:avLst/>
        </a:prstGeom>
        <a:ln w="19050" cap="flat" cmpd="sng" algn="ctr">
          <a:solidFill>
            <a:schemeClr val="accent6"/>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10</xdr:col>
      <xdr:colOff>38100</xdr:colOff>
      <xdr:row>9</xdr:row>
      <xdr:rowOff>129540</xdr:rowOff>
    </xdr:from>
    <xdr:to>
      <xdr:col>11</xdr:col>
      <xdr:colOff>57150</xdr:colOff>
      <xdr:row>13</xdr:row>
      <xdr:rowOff>133350</xdr:rowOff>
    </xdr:to>
    <xdr:cxnSp macro="">
      <xdr:nvCxnSpPr>
        <xdr:cNvPr id="8" name="Straight Arrow Connector 7">
          <a:extLst>
            <a:ext uri="{FF2B5EF4-FFF2-40B4-BE49-F238E27FC236}">
              <a16:creationId xmlns:a16="http://schemas.microsoft.com/office/drawing/2014/main" id="{DBE3F3C2-0BEF-1989-5EA1-ACEDCF361688}"/>
            </a:ext>
          </a:extLst>
        </xdr:cNvPr>
        <xdr:cNvCxnSpPr/>
      </xdr:nvCxnSpPr>
      <xdr:spPr>
        <a:xfrm flipH="1" flipV="1">
          <a:off x="6438900" y="1817370"/>
          <a:ext cx="659130" cy="735330"/>
        </a:xfrm>
        <a:prstGeom prst="straightConnector1">
          <a:avLst/>
        </a:prstGeom>
        <a:ln w="19050" cap="flat" cmpd="sng" algn="ctr">
          <a:solidFill>
            <a:schemeClr val="accent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4</xdr:col>
      <xdr:colOff>327660</xdr:colOff>
      <xdr:row>7</xdr:row>
      <xdr:rowOff>140970</xdr:rowOff>
    </xdr:from>
    <xdr:to>
      <xdr:col>11</xdr:col>
      <xdr:colOff>57150</xdr:colOff>
      <xdr:row>13</xdr:row>
      <xdr:rowOff>125730</xdr:rowOff>
    </xdr:to>
    <xdr:cxnSp macro="">
      <xdr:nvCxnSpPr>
        <xdr:cNvPr id="10" name="Straight Arrow Connector 9">
          <a:extLst>
            <a:ext uri="{FF2B5EF4-FFF2-40B4-BE49-F238E27FC236}">
              <a16:creationId xmlns:a16="http://schemas.microsoft.com/office/drawing/2014/main" id="{E665A8FB-824A-4C63-A6A6-C3630F69EA12}"/>
            </a:ext>
          </a:extLst>
        </xdr:cNvPr>
        <xdr:cNvCxnSpPr/>
      </xdr:nvCxnSpPr>
      <xdr:spPr>
        <a:xfrm flipH="1" flipV="1">
          <a:off x="2887980" y="1463040"/>
          <a:ext cx="4210050" cy="1082040"/>
        </a:xfrm>
        <a:prstGeom prst="straightConnector1">
          <a:avLst/>
        </a:prstGeom>
        <a:ln w="19050" cap="flat" cmpd="sng" algn="ctr">
          <a:solidFill>
            <a:schemeClr val="accent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9</xdr:col>
      <xdr:colOff>483870</xdr:colOff>
      <xdr:row>5</xdr:row>
      <xdr:rowOff>26670</xdr:rowOff>
    </xdr:from>
    <xdr:to>
      <xdr:col>11</xdr:col>
      <xdr:colOff>22860</xdr:colOff>
      <xdr:row>7</xdr:row>
      <xdr:rowOff>3810</xdr:rowOff>
    </xdr:to>
    <xdr:cxnSp macro="">
      <xdr:nvCxnSpPr>
        <xdr:cNvPr id="13" name="Straight Arrow Connector 12">
          <a:extLst>
            <a:ext uri="{FF2B5EF4-FFF2-40B4-BE49-F238E27FC236}">
              <a16:creationId xmlns:a16="http://schemas.microsoft.com/office/drawing/2014/main" id="{BC8F0334-FA50-5C5E-CA65-C81A216D0E87}"/>
            </a:ext>
          </a:extLst>
        </xdr:cNvPr>
        <xdr:cNvCxnSpPr/>
      </xdr:nvCxnSpPr>
      <xdr:spPr>
        <a:xfrm flipH="1" flipV="1">
          <a:off x="6244590" y="982980"/>
          <a:ext cx="819150" cy="342900"/>
        </a:xfrm>
        <a:prstGeom prst="straightConnector1">
          <a:avLst/>
        </a:prstGeom>
        <a:ln w="19050" cap="flat" cmpd="sng" algn="ctr">
          <a:solidFill>
            <a:schemeClr val="accent2"/>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4</xdr:col>
      <xdr:colOff>163830</xdr:colOff>
      <xdr:row>5</xdr:row>
      <xdr:rowOff>76200</xdr:rowOff>
    </xdr:from>
    <xdr:to>
      <xdr:col>11</xdr:col>
      <xdr:colOff>30480</xdr:colOff>
      <xdr:row>7</xdr:row>
      <xdr:rowOff>41910</xdr:rowOff>
    </xdr:to>
    <xdr:cxnSp macro="">
      <xdr:nvCxnSpPr>
        <xdr:cNvPr id="15" name="Straight Arrow Connector 14">
          <a:extLst>
            <a:ext uri="{FF2B5EF4-FFF2-40B4-BE49-F238E27FC236}">
              <a16:creationId xmlns:a16="http://schemas.microsoft.com/office/drawing/2014/main" id="{1EA02435-6384-495D-8244-3800848B3521}"/>
            </a:ext>
          </a:extLst>
        </xdr:cNvPr>
        <xdr:cNvCxnSpPr/>
      </xdr:nvCxnSpPr>
      <xdr:spPr>
        <a:xfrm flipH="1" flipV="1">
          <a:off x="2724150" y="1032510"/>
          <a:ext cx="4347210" cy="331470"/>
        </a:xfrm>
        <a:prstGeom prst="straightConnector1">
          <a:avLst/>
        </a:prstGeom>
        <a:ln w="19050" cap="flat" cmpd="sng" algn="ctr">
          <a:solidFill>
            <a:schemeClr val="accent2"/>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xdr:col>
      <xdr:colOff>80010</xdr:colOff>
      <xdr:row>10</xdr:row>
      <xdr:rowOff>171450</xdr:rowOff>
    </xdr:from>
    <xdr:to>
      <xdr:col>10</xdr:col>
      <xdr:colOff>621030</xdr:colOff>
      <xdr:row>14</xdr:row>
      <xdr:rowOff>114300</xdr:rowOff>
    </xdr:to>
    <xdr:cxnSp macro="">
      <xdr:nvCxnSpPr>
        <xdr:cNvPr id="17" name="Straight Arrow Connector 16">
          <a:extLst>
            <a:ext uri="{FF2B5EF4-FFF2-40B4-BE49-F238E27FC236}">
              <a16:creationId xmlns:a16="http://schemas.microsoft.com/office/drawing/2014/main" id="{3CA7C4DA-207C-4C1B-AC1D-01157E40566B}"/>
            </a:ext>
          </a:extLst>
        </xdr:cNvPr>
        <xdr:cNvCxnSpPr/>
      </xdr:nvCxnSpPr>
      <xdr:spPr>
        <a:xfrm flipH="1">
          <a:off x="720090" y="2042160"/>
          <a:ext cx="6301740" cy="674370"/>
        </a:xfrm>
        <a:prstGeom prst="straightConnector1">
          <a:avLst/>
        </a:prstGeom>
        <a:ln w="19050" cap="flat" cmpd="sng" algn="ctr">
          <a:solidFill>
            <a:schemeClr val="accent3"/>
          </a:solidFill>
          <a:prstDash val="dashDot"/>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16934</xdr:colOff>
      <xdr:row>31</xdr:row>
      <xdr:rowOff>4233</xdr:rowOff>
    </xdr:from>
    <xdr:to>
      <xdr:col>3</xdr:col>
      <xdr:colOff>1</xdr:colOff>
      <xdr:row>35</xdr:row>
      <xdr:rowOff>0</xdr:rowOff>
    </xdr:to>
    <xdr:sp macro="" textlink="">
      <xdr:nvSpPr>
        <xdr:cNvPr id="2" name="Text Box 2">
          <a:extLst>
            <a:ext uri="{FF2B5EF4-FFF2-40B4-BE49-F238E27FC236}">
              <a16:creationId xmlns:a16="http://schemas.microsoft.com/office/drawing/2014/main" id="{00000000-0008-0000-0100-000002000000}"/>
            </a:ext>
          </a:extLst>
        </xdr:cNvPr>
        <xdr:cNvSpPr txBox="1">
          <a:spLocks noChangeArrowheads="1"/>
        </xdr:cNvSpPr>
      </xdr:nvSpPr>
      <xdr:spPr bwMode="auto">
        <a:xfrm>
          <a:off x="16934" y="9588500"/>
          <a:ext cx="9144000" cy="1638300"/>
        </a:xfrm>
        <a:prstGeom prst="rect">
          <a:avLst/>
        </a:prstGeom>
        <a:solidFill>
          <a:srgbClr val="177E72"/>
        </a:solidFill>
        <a:ln w="9525">
          <a:solidFill>
            <a:srgbClr val="177E72"/>
          </a:solidFill>
          <a:miter lim="800000"/>
          <a:headEnd/>
          <a:tailEnd/>
        </a:ln>
      </xdr:spPr>
      <xdr:txBody>
        <a:bodyPr rot="0" vert="horz" wrap="square" lIns="91440" tIns="45720" rIns="91440" bIns="45720" anchor="ctr" anchorCtr="0">
          <a:noAutofit/>
        </a:bodyPr>
        <a:lstStyle/>
        <a:p>
          <a:pPr marL="0" marR="0">
            <a:lnSpc>
              <a:spcPct val="107000"/>
            </a:lnSpc>
            <a:spcAft>
              <a:spcPts val="800"/>
            </a:spcAft>
            <a:buNone/>
          </a:pPr>
          <a:endParaRPr lang="en-US" sz="1100">
            <a:effectLst/>
            <a:latin typeface="Calibri" panose="020F0502020204030204" pitchFamily="34" charset="0"/>
            <a:ea typeface="Calibri" panose="020F0502020204030204" pitchFamily="34" charset="0"/>
            <a:cs typeface="Arial" panose="020B0604020202020204" pitchFamily="34" charset="0"/>
          </a:endParaRPr>
        </a:p>
        <a:p>
          <a:r>
            <a:rPr lang="en-US" sz="1100" u="none">
              <a:solidFill>
                <a:schemeClr val="bg1"/>
              </a:solidFill>
              <a:effectLst/>
              <a:latin typeface="+mn-lt"/>
              <a:ea typeface="+mn-ea"/>
              <a:cs typeface="+mn-cs"/>
            </a:rPr>
            <a:t>Project Note</a:t>
          </a:r>
        </a:p>
        <a:p>
          <a:r>
            <a:rPr lang="en-US" sz="1100">
              <a:solidFill>
                <a:schemeClr val="bg1"/>
              </a:solidFill>
              <a:effectLst/>
              <a:latin typeface="Arial" panose="020B0604020202020204" pitchFamily="34" charset="0"/>
              <a:ea typeface="+mn-ea"/>
              <a:cs typeface="Arial" panose="020B0604020202020204" pitchFamily="34" charset="0"/>
            </a:rPr>
            <a:t>DataDENT (Data for Decisions in Nutrition, </a:t>
          </a:r>
          <a:r>
            <a:rPr lang="en-US" sz="1100" u="sng">
              <a:solidFill>
                <a:schemeClr val="bg1"/>
              </a:solidFill>
              <a:effectLst/>
              <a:latin typeface="Arial" panose="020B0604020202020204" pitchFamily="34" charset="0"/>
              <a:ea typeface="+mn-ea"/>
              <a:cs typeface="Arial" panose="020B0604020202020204" pitchFamily="34" charset="0"/>
              <a:hlinkClick xmlns:r="http://schemas.openxmlformats.org/officeDocument/2006/relationships" r:id="">
                <a:extLst>
                  <a:ext uri="{A12FA001-AC4F-418D-AE19-62706E023703}">
                    <ahyp:hlinkClr xmlns:ahyp="http://schemas.microsoft.com/office/drawing/2018/hyperlinkcolor" val="tx"/>
                  </a:ext>
                </a:extLst>
              </a:hlinkClick>
            </a:rPr>
            <a:t>www.datadent.org</a:t>
          </a:r>
          <a:r>
            <a:rPr lang="en-US" sz="1100">
              <a:solidFill>
                <a:schemeClr val="bg1"/>
              </a:solidFill>
              <a:effectLst/>
              <a:latin typeface="Arial" panose="020B0604020202020204" pitchFamily="34" charset="0"/>
              <a:ea typeface="+mn-ea"/>
              <a:cs typeface="Arial" panose="020B0604020202020204" pitchFamily="34" charset="0"/>
            </a:rPr>
            <a:t>) aims to transform the availability and use of nutrition data by addressing gaps in nutrition measurement and advocating for stronger nutrition data systems. This work was carried out by the following DataDENT partner: International Food Policy Research Institute (IFPRI). Collaborator includes the International Centre for Diarrhoeal Disease Research, Bangladesh (icddr,b). This work was funded by the Gates Foundation. The findings and conclusions contained within are those of the authors and do not necessarily reflect positions or policies of the Gates Foundation.</a:t>
          </a:r>
        </a:p>
        <a:p>
          <a:pPr marL="0" marR="182880">
            <a:lnSpc>
              <a:spcPct val="107000"/>
            </a:lnSpc>
            <a:spcBef>
              <a:spcPts val="600"/>
            </a:spcBef>
            <a:spcAft>
              <a:spcPts val="800"/>
            </a:spcAft>
            <a:buNone/>
          </a:pPr>
          <a:r>
            <a:rPr lang="en-US" sz="1050">
              <a:solidFill>
                <a:srgbClr val="000000"/>
              </a:solidFill>
              <a:effectLst/>
              <a:latin typeface="Arial" panose="020B0604020202020204" pitchFamily="34" charset="0"/>
              <a:ea typeface="Calibri" panose="020F0502020204030204" pitchFamily="34" charset="0"/>
              <a:cs typeface="Arial" panose="020B0604020202020204" pitchFamily="34" charset="0"/>
            </a:rPr>
            <a:t> </a:t>
          </a:r>
          <a:endParaRPr lang="en-US" sz="1100">
            <a:effectLst/>
            <a:latin typeface="Calibri" panose="020F0502020204030204" pitchFamily="34" charset="0"/>
            <a:ea typeface="Calibri" panose="020F0502020204030204" pitchFamily="34" charset="0"/>
            <a:cs typeface="Arial" panose="020B0604020202020204" pitchFamily="34" charset="0"/>
          </a:endParaRPr>
        </a:p>
      </xdr:txBody>
    </xdr:sp>
    <xdr:clientData/>
  </xdr:twoCellAnchor>
  <xdr:twoCellAnchor editAs="oneCell">
    <xdr:from>
      <xdr:col>0</xdr:col>
      <xdr:colOff>1151463</xdr:colOff>
      <xdr:row>35</xdr:row>
      <xdr:rowOff>-1</xdr:rowOff>
    </xdr:from>
    <xdr:to>
      <xdr:col>1</xdr:col>
      <xdr:colOff>935284</xdr:colOff>
      <xdr:row>36</xdr:row>
      <xdr:rowOff>135467</xdr:rowOff>
    </xdr:to>
    <xdr:pic>
      <xdr:nvPicPr>
        <xdr:cNvPr id="3" name="Content Placeholder 14" descr="A black and green logo&#10;&#10;AI-generated content may be incorrect.">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1463" y="10803466"/>
          <a:ext cx="2323821" cy="1185335"/>
        </a:xfrm>
        <a:prstGeom prst="rect">
          <a:avLst/>
        </a:prstGeom>
      </xdr:spPr>
    </xdr:pic>
    <xdr:clientData/>
  </xdr:twoCellAnchor>
  <xdr:twoCellAnchor editAs="oneCell">
    <xdr:from>
      <xdr:col>1</xdr:col>
      <xdr:colOff>3335867</xdr:colOff>
      <xdr:row>35</xdr:row>
      <xdr:rowOff>186263</xdr:rowOff>
    </xdr:from>
    <xdr:to>
      <xdr:col>1</xdr:col>
      <xdr:colOff>5984126</xdr:colOff>
      <xdr:row>35</xdr:row>
      <xdr:rowOff>920591</xdr:rowOff>
    </xdr:to>
    <xdr:pic>
      <xdr:nvPicPr>
        <xdr:cNvPr id="4" name="Picture 3" descr="A close up of a logo&#10;&#10;AI-generated content may be incorrect.">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875867" y="10989730"/>
          <a:ext cx="2648259" cy="734328"/>
        </a:xfrm>
        <a:prstGeom prst="rect">
          <a:avLst/>
        </a:prstGeom>
      </xdr:spPr>
    </xdr:pic>
    <xdr:clientData/>
  </xdr:twoCellAnchor>
  <xdr:twoCellAnchor>
    <xdr:from>
      <xdr:col>1</xdr:col>
      <xdr:colOff>1440179</xdr:colOff>
      <xdr:row>25</xdr:row>
      <xdr:rowOff>109646</xdr:rowOff>
    </xdr:from>
    <xdr:to>
      <xdr:col>1</xdr:col>
      <xdr:colOff>2000298</xdr:colOff>
      <xdr:row>27</xdr:row>
      <xdr:rowOff>53342</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rotWithShape="1">
        <a:blip xmlns:r="http://schemas.openxmlformats.org/officeDocument/2006/relationships" r:embed="rId3"/>
        <a:srcRect b="38524"/>
        <a:stretch>
          <a:fillRect/>
        </a:stretch>
      </xdr:blipFill>
      <xdr:spPr>
        <a:xfrm>
          <a:off x="3853179" y="9050446"/>
          <a:ext cx="560119" cy="309456"/>
        </a:xfrm>
        <a:prstGeom prst="rect">
          <a:avLst/>
        </a:prstGeom>
      </xdr:spPr>
    </xdr:pic>
    <xdr:clientData/>
  </xdr:twoCellAnchor>
  <xdr:twoCellAnchor editAs="oneCell">
    <xdr:from>
      <xdr:col>0</xdr:col>
      <xdr:colOff>50831</xdr:colOff>
      <xdr:row>0</xdr:row>
      <xdr:rowOff>16936</xdr:rowOff>
    </xdr:from>
    <xdr:to>
      <xdr:col>0</xdr:col>
      <xdr:colOff>1625600</xdr:colOff>
      <xdr:row>4</xdr:row>
      <xdr:rowOff>29130</xdr:rowOff>
    </xdr:to>
    <xdr:pic>
      <xdr:nvPicPr>
        <xdr:cNvPr id="7" name="Picture 6">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0831" y="16936"/>
          <a:ext cx="1574769" cy="8588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16934</xdr:colOff>
      <xdr:row>31</xdr:row>
      <xdr:rowOff>4233</xdr:rowOff>
    </xdr:from>
    <xdr:to>
      <xdr:col>3</xdr:col>
      <xdr:colOff>1</xdr:colOff>
      <xdr:row>35</xdr:row>
      <xdr:rowOff>0</xdr:rowOff>
    </xdr:to>
    <xdr:sp macro="" textlink="">
      <xdr:nvSpPr>
        <xdr:cNvPr id="8" name="Text Box 2">
          <a:extLst>
            <a:ext uri="{FF2B5EF4-FFF2-40B4-BE49-F238E27FC236}">
              <a16:creationId xmlns:a16="http://schemas.microsoft.com/office/drawing/2014/main" id="{00000000-0008-0000-0100-000008000000}"/>
            </a:ext>
          </a:extLst>
        </xdr:cNvPr>
        <xdr:cNvSpPr txBox="1">
          <a:spLocks noChangeArrowheads="1"/>
        </xdr:cNvSpPr>
      </xdr:nvSpPr>
      <xdr:spPr bwMode="auto">
        <a:xfrm>
          <a:off x="16934" y="9384453"/>
          <a:ext cx="8673677" cy="1622637"/>
        </a:xfrm>
        <a:prstGeom prst="rect">
          <a:avLst/>
        </a:prstGeom>
        <a:solidFill>
          <a:srgbClr val="177E72"/>
        </a:solidFill>
        <a:ln w="9525">
          <a:solidFill>
            <a:srgbClr val="177E72"/>
          </a:solidFill>
          <a:miter lim="800000"/>
          <a:headEnd/>
          <a:tailEnd/>
        </a:ln>
      </xdr:spPr>
      <xdr:txBody>
        <a:bodyPr rot="0" vert="horz" wrap="square" lIns="91440" tIns="45720" rIns="91440" bIns="45720" anchor="ctr" anchorCtr="0">
          <a:noAutofit/>
        </a:bodyPr>
        <a:lstStyle/>
        <a:p>
          <a:pPr marL="0" marR="0">
            <a:lnSpc>
              <a:spcPct val="107000"/>
            </a:lnSpc>
            <a:spcAft>
              <a:spcPts val="800"/>
            </a:spcAft>
            <a:buNone/>
          </a:pPr>
          <a:endParaRPr lang="en-US" sz="1100">
            <a:effectLst/>
            <a:latin typeface="Calibri" panose="020F0502020204030204" pitchFamily="34" charset="0"/>
            <a:ea typeface="Calibri" panose="020F0502020204030204" pitchFamily="34" charset="0"/>
            <a:cs typeface="Arial" panose="020B0604020202020204" pitchFamily="34" charset="0"/>
          </a:endParaRPr>
        </a:p>
        <a:p>
          <a:r>
            <a:rPr lang="en-US" sz="1100" u="none">
              <a:solidFill>
                <a:schemeClr val="bg1"/>
              </a:solidFill>
              <a:effectLst/>
              <a:latin typeface="+mn-lt"/>
              <a:ea typeface="+mn-ea"/>
              <a:cs typeface="+mn-cs"/>
            </a:rPr>
            <a:t>Project Note</a:t>
          </a:r>
        </a:p>
        <a:p>
          <a:r>
            <a:rPr lang="en-US" sz="1100">
              <a:solidFill>
                <a:schemeClr val="bg1"/>
              </a:solidFill>
              <a:effectLst/>
              <a:latin typeface="Arial" panose="020B0604020202020204" pitchFamily="34" charset="0"/>
              <a:ea typeface="+mn-ea"/>
              <a:cs typeface="Arial" panose="020B0604020202020204" pitchFamily="34" charset="0"/>
            </a:rPr>
            <a:t>DataDENT (Data for Decisions in Nutrition, </a:t>
          </a:r>
          <a:r>
            <a:rPr lang="en-US" sz="1100" u="sng">
              <a:solidFill>
                <a:schemeClr val="bg1"/>
              </a:solidFill>
              <a:effectLst/>
              <a:latin typeface="Arial" panose="020B0604020202020204" pitchFamily="34" charset="0"/>
              <a:ea typeface="+mn-ea"/>
              <a:cs typeface="Arial" panose="020B0604020202020204" pitchFamily="34" charset="0"/>
              <a:hlinkClick xmlns:r="http://schemas.openxmlformats.org/officeDocument/2006/relationships" r:id="">
                <a:extLst>
                  <a:ext uri="{A12FA001-AC4F-418D-AE19-62706E023703}">
                    <ahyp:hlinkClr xmlns:ahyp="http://schemas.microsoft.com/office/drawing/2018/hyperlinkcolor" val="tx"/>
                  </a:ext>
                </a:extLst>
              </a:hlinkClick>
            </a:rPr>
            <a:t>www.datadent.org</a:t>
          </a:r>
          <a:r>
            <a:rPr lang="en-US" sz="1100">
              <a:solidFill>
                <a:schemeClr val="bg1"/>
              </a:solidFill>
              <a:effectLst/>
              <a:latin typeface="Arial" panose="020B0604020202020204" pitchFamily="34" charset="0"/>
              <a:ea typeface="+mn-ea"/>
              <a:cs typeface="Arial" panose="020B0604020202020204" pitchFamily="34" charset="0"/>
            </a:rPr>
            <a:t>) aims to transform the availability and use of nutrition data by addressing gaps in nutrition measurement and advocating for stronger nutrition data systems. This work was carried out by the following DataDENT partner: International Food Policy Research Institute (IFPRI). Collaborator includes the International Centre for Diarrhoeal Disease Research, Bangladesh (icddr,b). This work was funded by the Gates Foundation. The findings and conclusions contained within are those of the authors and do not necessarily reflect positions or policies of the Gates Foundation.</a:t>
          </a:r>
        </a:p>
        <a:p>
          <a:pPr marL="0" marR="182880">
            <a:lnSpc>
              <a:spcPct val="107000"/>
            </a:lnSpc>
            <a:spcBef>
              <a:spcPts val="600"/>
            </a:spcBef>
            <a:spcAft>
              <a:spcPts val="800"/>
            </a:spcAft>
            <a:buNone/>
          </a:pPr>
          <a:r>
            <a:rPr lang="en-US" sz="1050">
              <a:solidFill>
                <a:srgbClr val="000000"/>
              </a:solidFill>
              <a:effectLst/>
              <a:latin typeface="Arial" panose="020B0604020202020204" pitchFamily="34" charset="0"/>
              <a:ea typeface="Calibri" panose="020F0502020204030204" pitchFamily="34" charset="0"/>
              <a:cs typeface="Arial" panose="020B0604020202020204" pitchFamily="34" charset="0"/>
            </a:rPr>
            <a:t> </a:t>
          </a:r>
          <a:endParaRPr lang="en-US" sz="1100">
            <a:effectLst/>
            <a:latin typeface="Calibri" panose="020F0502020204030204" pitchFamily="34" charset="0"/>
            <a:ea typeface="Calibri" panose="020F0502020204030204" pitchFamily="34" charset="0"/>
            <a:cs typeface="Arial" panose="020B0604020202020204" pitchFamily="34" charset="0"/>
          </a:endParaRPr>
        </a:p>
      </xdr:txBody>
    </xdr:sp>
    <xdr:clientData/>
  </xdr:twoCellAnchor>
  <xdr:twoCellAnchor>
    <xdr:from>
      <xdr:col>1</xdr:col>
      <xdr:colOff>1440179</xdr:colOff>
      <xdr:row>25</xdr:row>
      <xdr:rowOff>109646</xdr:rowOff>
    </xdr:from>
    <xdr:to>
      <xdr:col>1</xdr:col>
      <xdr:colOff>2000298</xdr:colOff>
      <xdr:row>27</xdr:row>
      <xdr:rowOff>53342</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rotWithShape="1">
        <a:blip xmlns:r="http://schemas.openxmlformats.org/officeDocument/2006/relationships" r:embed="rId3"/>
        <a:srcRect b="38524"/>
        <a:stretch>
          <a:fillRect/>
        </a:stretch>
      </xdr:blipFill>
      <xdr:spPr>
        <a:xfrm>
          <a:off x="3848099" y="9025046"/>
          <a:ext cx="560119" cy="309456"/>
        </a:xfrm>
        <a:prstGeom prst="rect">
          <a:avLst/>
        </a:prstGeom>
      </xdr:spPr>
    </xdr:pic>
    <xdr:clientData/>
  </xdr:twoCellAnchor>
  <xdr:twoCellAnchor editAs="oneCell">
    <xdr:from>
      <xdr:col>1</xdr:col>
      <xdr:colOff>4162214</xdr:colOff>
      <xdr:row>24</xdr:row>
      <xdr:rowOff>1383449</xdr:rowOff>
    </xdr:from>
    <xdr:to>
      <xdr:col>1</xdr:col>
      <xdr:colOff>5953069</xdr:colOff>
      <xdr:row>24</xdr:row>
      <xdr:rowOff>1654406</xdr:rowOff>
    </xdr:to>
    <xdr:pic>
      <xdr:nvPicPr>
        <xdr:cNvPr id="10" name="Picture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5"/>
        <a:stretch>
          <a:fillRect/>
        </a:stretch>
      </xdr:blipFill>
      <xdr:spPr>
        <a:xfrm>
          <a:off x="6575214" y="8337969"/>
          <a:ext cx="1790855" cy="27095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1375410</xdr:colOff>
      <xdr:row>2</xdr:row>
      <xdr:rowOff>144780</xdr:rowOff>
    </xdr:from>
    <xdr:to>
      <xdr:col>3</xdr:col>
      <xdr:colOff>1116330</xdr:colOff>
      <xdr:row>16</xdr:row>
      <xdr:rowOff>108585</xdr:rowOff>
    </xdr:to>
    <mc:AlternateContent xmlns:mc="http://schemas.openxmlformats.org/markup-compatibility/2006" xmlns:a14="http://schemas.microsoft.com/office/drawing/2010/main">
      <mc:Choice Requires="a14">
        <xdr:graphicFrame macro="">
          <xdr:nvGraphicFramePr>
            <xdr:cNvPr id="8" name="FILTER-3 Data collection level">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microsoft.com/office/drawing/2010/slicer">
              <sle:slicer xmlns:sle="http://schemas.microsoft.com/office/drawing/2010/slicer" name="FILTER-3 Data collection level"/>
            </a:graphicData>
          </a:graphic>
        </xdr:graphicFrame>
      </mc:Choice>
      <mc:Fallback xmlns="">
        <xdr:sp macro="" textlink="">
          <xdr:nvSpPr>
            <xdr:cNvPr id="0" name=""/>
            <xdr:cNvSpPr>
              <a:spLocks noTextEdit="1"/>
            </xdr:cNvSpPr>
          </xdr:nvSpPr>
          <xdr:spPr>
            <a:xfrm>
              <a:off x="2811780" y="510540"/>
              <a:ext cx="1828800" cy="2524125"/>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38100</xdr:colOff>
      <xdr:row>3</xdr:row>
      <xdr:rowOff>121920</xdr:rowOff>
    </xdr:from>
    <xdr:to>
      <xdr:col>7</xdr:col>
      <xdr:colOff>586740</xdr:colOff>
      <xdr:row>17</xdr:row>
      <xdr:rowOff>85725</xdr:rowOff>
    </xdr:to>
    <mc:AlternateContent xmlns:mc="http://schemas.openxmlformats.org/markup-compatibility/2006" xmlns:a14="http://schemas.microsoft.com/office/drawing/2010/main">
      <mc:Choice Requires="a14">
        <xdr:graphicFrame macro="">
          <xdr:nvGraphicFramePr>
            <xdr:cNvPr id="9" name="FILTER-4 Intervention Type">
              <a:extLst>
                <a:ext uri="{FF2B5EF4-FFF2-40B4-BE49-F238E27FC236}">
                  <a16:creationId xmlns:a16="http://schemas.microsoft.com/office/drawing/2014/main" id="{00000000-0008-0000-0400-000009000000}"/>
                </a:ext>
              </a:extLst>
            </xdr:cNvPr>
            <xdr:cNvGraphicFramePr/>
          </xdr:nvGraphicFramePr>
          <xdr:xfrm>
            <a:off x="0" y="0"/>
            <a:ext cx="0" cy="0"/>
          </xdr:xfrm>
          <a:graphic>
            <a:graphicData uri="http://schemas.microsoft.com/office/drawing/2010/slicer">
              <sle:slicer xmlns:sle="http://schemas.microsoft.com/office/drawing/2010/slicer" name="FILTER-4 Intervention Type"/>
            </a:graphicData>
          </a:graphic>
        </xdr:graphicFrame>
      </mc:Choice>
      <mc:Fallback xmlns="">
        <xdr:sp macro="" textlink="">
          <xdr:nvSpPr>
            <xdr:cNvPr id="0" name=""/>
            <xdr:cNvSpPr>
              <a:spLocks noTextEdit="1"/>
            </xdr:cNvSpPr>
          </xdr:nvSpPr>
          <xdr:spPr>
            <a:xfrm>
              <a:off x="5772150" y="670560"/>
              <a:ext cx="1828800" cy="2524125"/>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3</xdr:col>
      <xdr:colOff>134471</xdr:colOff>
      <xdr:row>0</xdr:row>
      <xdr:rowOff>122943</xdr:rowOff>
    </xdr:from>
    <xdr:to>
      <xdr:col>3</xdr:col>
      <xdr:colOff>1474694</xdr:colOff>
      <xdr:row>4</xdr:row>
      <xdr:rowOff>24556</xdr:rowOff>
    </xdr:to>
    <xdr:sp macro="" textlink="$A$2">
      <xdr:nvSpPr>
        <xdr:cNvPr id="9" name="Rectangle: Rounded Corners 8">
          <a:extLst>
            <a:ext uri="{FF2B5EF4-FFF2-40B4-BE49-F238E27FC236}">
              <a16:creationId xmlns:a16="http://schemas.microsoft.com/office/drawing/2014/main" id="{00000000-0008-0000-0500-000009000000}"/>
            </a:ext>
          </a:extLst>
        </xdr:cNvPr>
        <xdr:cNvSpPr/>
      </xdr:nvSpPr>
      <xdr:spPr>
        <a:xfrm>
          <a:off x="5504330" y="122943"/>
          <a:ext cx="1340223" cy="529142"/>
        </a:xfrm>
        <a:prstGeom prst="roundRect">
          <a:avLst/>
        </a:prstGeom>
        <a:solidFill>
          <a:schemeClr val="bg1"/>
        </a:solidFill>
        <a:ln w="38100">
          <a:solidFill>
            <a:srgbClr val="177E72"/>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72000" tIns="72000" rIns="72000" bIns="72000" rtlCol="0" anchor="ctr" anchorCtr="1"/>
        <a:lstStyle/>
        <a:p>
          <a:pPr algn="ctr"/>
          <a:fld id="{592C97EA-D343-47CB-BADB-250A0DAAA0EB}" type="TxLink">
            <a:rPr lang="en-US" sz="1000" b="1" i="0" u="none" strike="noStrike">
              <a:solidFill>
                <a:srgbClr val="13628F"/>
              </a:solidFill>
              <a:latin typeface="Arial" panose="020B0604020202020204" pitchFamily="34" charset="0"/>
              <a:cs typeface="Arial" panose="020B0604020202020204" pitchFamily="34" charset="0"/>
            </a:rPr>
            <a:pPr algn="ctr"/>
            <a:t>Selected indicators:
190</a:t>
          </a:fld>
          <a:endParaRPr lang="hu-HU" sz="1000" b="1">
            <a:solidFill>
              <a:srgbClr val="13628F"/>
            </a:solidFill>
            <a:latin typeface="Arial" panose="020B0604020202020204" pitchFamily="34" charset="0"/>
            <a:cs typeface="Arial" panose="020B0604020202020204" pitchFamily="34" charset="0"/>
          </a:endParaRPr>
        </a:p>
      </xdr:txBody>
    </xdr:sp>
    <xdr:clientData/>
  </xdr:twoCellAnchor>
  <xdr:twoCellAnchor editAs="oneCell">
    <xdr:from>
      <xdr:col>3</xdr:col>
      <xdr:colOff>190501</xdr:colOff>
      <xdr:row>5</xdr:row>
      <xdr:rowOff>12817</xdr:rowOff>
    </xdr:from>
    <xdr:to>
      <xdr:col>3</xdr:col>
      <xdr:colOff>445770</xdr:colOff>
      <xdr:row>5</xdr:row>
      <xdr:rowOff>144781</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rotWithShape="1">
        <a:blip xmlns:r="http://schemas.openxmlformats.org/officeDocument/2006/relationships" r:embed="rId1"/>
        <a:srcRect b="43708"/>
        <a:stretch>
          <a:fillRect/>
        </a:stretch>
      </xdr:blipFill>
      <xdr:spPr>
        <a:xfrm>
          <a:off x="5318761" y="793867"/>
          <a:ext cx="255269" cy="131964"/>
        </a:xfrm>
        <a:prstGeom prst="rect">
          <a:avLst/>
        </a:prstGeom>
      </xdr:spPr>
    </xdr:pic>
    <xdr:clientData/>
  </xdr:twoCellAnchor>
  <xdr:twoCellAnchor editAs="oneCell">
    <xdr:from>
      <xdr:col>0</xdr:col>
      <xdr:colOff>26893</xdr:colOff>
      <xdr:row>9</xdr:row>
      <xdr:rowOff>147919</xdr:rowOff>
    </xdr:from>
    <xdr:to>
      <xdr:col>3</xdr:col>
      <xdr:colOff>183776</xdr:colOff>
      <xdr:row>19</xdr:row>
      <xdr:rowOff>999565</xdr:rowOff>
    </xdr:to>
    <mc:AlternateContent xmlns:mc="http://schemas.openxmlformats.org/markup-compatibility/2006" xmlns:a14="http://schemas.microsoft.com/office/drawing/2010/main">
      <mc:Choice Requires="a14">
        <xdr:graphicFrame macro="">
          <xdr:nvGraphicFramePr>
            <xdr:cNvPr id="3" name="Topic">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microsoft.com/office/drawing/2010/slicer">
              <sle:slicer xmlns:sle="http://schemas.microsoft.com/office/drawing/2010/slicer" name="Topic"/>
            </a:graphicData>
          </a:graphic>
        </xdr:graphicFrame>
      </mc:Choice>
      <mc:Fallback xmlns="">
        <xdr:sp macro="" textlink="">
          <xdr:nvSpPr>
            <xdr:cNvPr id="0" name=""/>
            <xdr:cNvSpPr>
              <a:spLocks noTextEdit="1"/>
            </xdr:cNvSpPr>
          </xdr:nvSpPr>
          <xdr:spPr>
            <a:xfrm>
              <a:off x="26893" y="1568505"/>
              <a:ext cx="5528983" cy="2430074"/>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207084</xdr:colOff>
      <xdr:row>14</xdr:row>
      <xdr:rowOff>42808</xdr:rowOff>
    </xdr:from>
    <xdr:to>
      <xdr:col>4</xdr:col>
      <xdr:colOff>0</xdr:colOff>
      <xdr:row>19</xdr:row>
      <xdr:rowOff>493060</xdr:rowOff>
    </xdr:to>
    <mc:AlternateContent xmlns:mc="http://schemas.openxmlformats.org/markup-compatibility/2006" xmlns:a14="http://schemas.microsoft.com/office/drawing/2010/main">
      <mc:Choice Requires="a14">
        <xdr:graphicFrame macro="">
          <xdr:nvGraphicFramePr>
            <xdr:cNvPr id="10" name="Target population">
              <a:extLst>
                <a:ext uri="{FF2B5EF4-FFF2-40B4-BE49-F238E27FC236}">
                  <a16:creationId xmlns:a16="http://schemas.microsoft.com/office/drawing/2014/main" id="{00000000-0008-0000-0500-00000A000000}"/>
                </a:ext>
              </a:extLst>
            </xdr:cNvPr>
            <xdr:cNvGraphicFramePr/>
          </xdr:nvGraphicFramePr>
          <xdr:xfrm>
            <a:off x="0" y="0"/>
            <a:ext cx="0" cy="0"/>
          </xdr:xfrm>
          <a:graphic>
            <a:graphicData uri="http://schemas.microsoft.com/office/drawing/2010/slicer">
              <sle:slicer xmlns:sle="http://schemas.microsoft.com/office/drawing/2010/slicer" name="Target population"/>
            </a:graphicData>
          </a:graphic>
        </xdr:graphicFrame>
      </mc:Choice>
      <mc:Fallback xmlns="">
        <xdr:sp macro="" textlink="">
          <xdr:nvSpPr>
            <xdr:cNvPr id="0" name=""/>
            <xdr:cNvSpPr>
              <a:spLocks noTextEdit="1"/>
            </xdr:cNvSpPr>
          </xdr:nvSpPr>
          <xdr:spPr>
            <a:xfrm>
              <a:off x="5579184" y="2252608"/>
              <a:ext cx="6713669" cy="1239466"/>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11430</xdr:colOff>
      <xdr:row>6</xdr:row>
      <xdr:rowOff>22861</xdr:rowOff>
    </xdr:from>
    <xdr:to>
      <xdr:col>3</xdr:col>
      <xdr:colOff>201930</xdr:colOff>
      <xdr:row>9</xdr:row>
      <xdr:rowOff>121920</xdr:rowOff>
    </xdr:to>
    <mc:AlternateContent xmlns:mc="http://schemas.openxmlformats.org/markup-compatibility/2006" xmlns:a14="http://schemas.microsoft.com/office/drawing/2010/main">
      <mc:Choice Requires="a14">
        <xdr:graphicFrame macro="">
          <xdr:nvGraphicFramePr>
            <xdr:cNvPr id="11" name="Data collection level">
              <a:extLst>
                <a:ext uri="{FF2B5EF4-FFF2-40B4-BE49-F238E27FC236}">
                  <a16:creationId xmlns:a16="http://schemas.microsoft.com/office/drawing/2014/main" id="{00000000-0008-0000-0500-00000B000000}"/>
                </a:ext>
              </a:extLst>
            </xdr:cNvPr>
            <xdr:cNvGraphicFramePr/>
          </xdr:nvGraphicFramePr>
          <xdr:xfrm>
            <a:off x="0" y="0"/>
            <a:ext cx="0" cy="0"/>
          </xdr:xfrm>
          <a:graphic>
            <a:graphicData uri="http://schemas.microsoft.com/office/drawing/2010/slicer">
              <sle:slicer xmlns:sle="http://schemas.microsoft.com/office/drawing/2010/slicer" name="Data collection level"/>
            </a:graphicData>
          </a:graphic>
        </xdr:graphicFrame>
      </mc:Choice>
      <mc:Fallback xmlns="">
        <xdr:sp macro="" textlink="">
          <xdr:nvSpPr>
            <xdr:cNvPr id="0" name=""/>
            <xdr:cNvSpPr>
              <a:spLocks noTextEdit="1"/>
            </xdr:cNvSpPr>
          </xdr:nvSpPr>
          <xdr:spPr>
            <a:xfrm>
              <a:off x="11430" y="969918"/>
              <a:ext cx="5562600" cy="572588"/>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228601</xdr:colOff>
      <xdr:row>6</xdr:row>
      <xdr:rowOff>15241</xdr:rowOff>
    </xdr:from>
    <xdr:to>
      <xdr:col>4</xdr:col>
      <xdr:colOff>5443</xdr:colOff>
      <xdr:row>13</xdr:row>
      <xdr:rowOff>129988</xdr:rowOff>
    </xdr:to>
    <mc:AlternateContent xmlns:mc="http://schemas.openxmlformats.org/markup-compatibility/2006" xmlns:a14="http://schemas.microsoft.com/office/drawing/2010/main">
      <mc:Choice Requires="a14">
        <xdr:graphicFrame macro="">
          <xdr:nvGraphicFramePr>
            <xdr:cNvPr id="12" name="Intervention Type">
              <a:extLst>
                <a:ext uri="{FF2B5EF4-FFF2-40B4-BE49-F238E27FC236}">
                  <a16:creationId xmlns:a16="http://schemas.microsoft.com/office/drawing/2014/main" id="{00000000-0008-0000-0500-00000C000000}"/>
                </a:ext>
              </a:extLst>
            </xdr:cNvPr>
            <xdr:cNvGraphicFramePr/>
          </xdr:nvGraphicFramePr>
          <xdr:xfrm>
            <a:off x="0" y="0"/>
            <a:ext cx="0" cy="0"/>
          </xdr:xfrm>
          <a:graphic>
            <a:graphicData uri="http://schemas.microsoft.com/office/drawing/2010/slicer">
              <sle:slicer xmlns:sle="http://schemas.microsoft.com/office/drawing/2010/slicer" name="Intervention Type"/>
            </a:graphicData>
          </a:graphic>
        </xdr:graphicFrame>
      </mc:Choice>
      <mc:Fallback xmlns="">
        <xdr:sp macro="" textlink="">
          <xdr:nvSpPr>
            <xdr:cNvPr id="0" name=""/>
            <xdr:cNvSpPr>
              <a:spLocks noTextEdit="1"/>
            </xdr:cNvSpPr>
          </xdr:nvSpPr>
          <xdr:spPr>
            <a:xfrm>
              <a:off x="5600701" y="962298"/>
              <a:ext cx="6696634" cy="1219647"/>
            </a:xfrm>
            <a:prstGeom prst="rect">
              <a:avLst/>
            </a:prstGeom>
            <a:solidFill>
              <a:prstClr val="white"/>
            </a:solidFill>
            <a:ln w="1">
              <a:solidFill>
                <a:prstClr val="green"/>
              </a:solidFill>
            </a:ln>
          </xdr:spPr>
          <xdr:txBody>
            <a:bodyPr vertOverflow="clip" horzOverflow="clip"/>
            <a:lstStyle/>
            <a:p>
              <a:r>
                <a:rPr lang="hu-H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18110</xdr:colOff>
      <xdr:row>0</xdr:row>
      <xdr:rowOff>18136</xdr:rowOff>
    </xdr:from>
    <xdr:to>
      <xdr:col>0</xdr:col>
      <xdr:colOff>889000</xdr:colOff>
      <xdr:row>2</xdr:row>
      <xdr:rowOff>148395</xdr:rowOff>
    </xdr:to>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110" y="18136"/>
          <a:ext cx="870890" cy="4749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as Ujszaszy" refreshedDate="46013.054974652776" createdVersion="8" refreshedVersion="8" minRefreshableVersion="3" recordCount="190" xr:uid="{BF1793EC-C2B4-4947-AB53-131BC521B9C0}">
  <cacheSource type="worksheet">
    <worksheetSource ref="C1:N191" sheet="2. Indicators list"/>
  </cacheSource>
  <cacheFields count="12">
    <cacheField name="FILTER-1 Topic" numFmtId="0">
      <sharedItems count="19">
        <s v="Household WASH"/>
        <s v="Household Nutrition sensitive agriculture"/>
        <s v="Nutrition sensitive social protection"/>
        <s v="Large scale food fortification"/>
        <s v="Micronutrient supplementation"/>
        <s v="Deworming"/>
        <s v="Contraception"/>
        <s v="Antenatal care"/>
        <s v="Nutrition counseling/education"/>
        <s v="Management of acute malnutrition"/>
        <s v="Delivery care"/>
        <s v="Postnatal care"/>
        <s v="Nutrition support to mother"/>
        <s v="Maternity leave"/>
        <s v="Diarhea management"/>
        <s v="Growth monitoring"/>
        <s v="Immunization"/>
        <s v="Food supplement"/>
        <s v="School feeding"/>
      </sharedItems>
    </cacheField>
    <cacheField name="FILTER-2 Target population" numFmtId="0">
      <sharedItems count="11">
        <s v="Household"/>
        <s v="WRA 15-49y- preconception"/>
        <s v="WRA 15-49y- current pregnancy"/>
        <s v="WRA 15-49y- past pregnancy"/>
        <s v="WRA 15-49y- during childbirth"/>
        <s v="WRA 15-49y- postpartum"/>
        <s v="Children 6-59m"/>
        <s v="Children 6-23m"/>
        <s v="Children 0-59m"/>
        <s v="Children 12-23m"/>
        <s v="Adolescent 10-19y"/>
      </sharedItems>
    </cacheField>
    <cacheField name="FILTER-3 Data collection level" numFmtId="0">
      <sharedItems count="2">
        <s v="Household"/>
        <s v="Individual"/>
      </sharedItems>
    </cacheField>
    <cacheField name="FILTER-4 Intervention Type" numFmtId="0">
      <sharedItems count="12">
        <s v="WASH - Hygiene"/>
        <s v="WASH - Drinking water"/>
        <s v="WASH - Sanitation"/>
        <s v="Agriculture extension"/>
        <s v="Social protection"/>
        <s v="Food fortification"/>
        <s v="Maternal nutrition"/>
        <s v="Maternal health"/>
        <s v="Maternal and child health"/>
        <s v="Child nutrition"/>
        <s v="Child health"/>
        <s v="Adolescent nutrition"/>
      </sharedItems>
    </cacheField>
    <cacheField name="Questionnaire Section" numFmtId="0">
      <sharedItems/>
    </cacheField>
    <cacheField name="Indicator" numFmtId="0">
      <sharedItems/>
    </cacheField>
    <cacheField name="Indicator Definition" numFmtId="0">
      <sharedItems longText="1"/>
    </cacheField>
    <cacheField name="Survey Qs" numFmtId="0">
      <sharedItems longText="1"/>
    </cacheField>
    <cacheField name="Numerator" numFmtId="0">
      <sharedItems longText="1"/>
    </cacheField>
    <cacheField name="Denominator" numFmtId="0">
      <sharedItems/>
    </cacheField>
    <cacheField name="Recall period" numFmtId="0">
      <sharedItems/>
    </cacheField>
    <cacheField name="Source" numFmtId="0">
      <sharedItems/>
    </cacheField>
  </cacheFields>
  <extLst>
    <ext xmlns:x14="http://schemas.microsoft.com/office/spreadsheetml/2009/9/main" uri="{725AE2AE-9491-48be-B2B4-4EB974FC3084}">
      <x14:pivotCacheDefinition pivotCacheId="166431492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0">
  <r>
    <x v="0"/>
    <x v="0"/>
    <x v="0"/>
    <x v="0"/>
    <s v="Access to amenities"/>
    <s v="Handwashing facility with water and soap"/>
    <s v="% de jure household members with a fixed place on HH premises for hand washing where water and soap or detergent are present"/>
    <s v="We would like to learn about the places that households use to wash their hands. Can you please show me where members of your household most often wash their hands? + Observation of water &amp; soap"/>
    <s v="Number of household members with a fixed place for hand washing where water and soap or detergent are present"/>
    <s v="Total number of household members"/>
    <s v="Present"/>
    <s v="Standard (JMP and SDG)"/>
  </r>
  <r>
    <x v="0"/>
    <x v="0"/>
    <x v="0"/>
    <x v="0"/>
    <s v="Access to amenities"/>
    <s v="Handwashing facility with water and soap (limited)"/>
    <s v="% de jure household members with a fixed place on HH premises for hand washing but no water and soap or detergent are present"/>
    <s v="We would like to learn about the places that households use to wash their hands. Can you please show me where members of your household most often wash their hands? + Observation of water &amp; soap "/>
    <s v="Number of household members with a fixed place for hand washing where no water and soap or detergent are present"/>
    <s v="Total number of household members"/>
    <s v="Present"/>
    <s v="Standard (JMP and SDG)"/>
  </r>
  <r>
    <x v="0"/>
    <x v="0"/>
    <x v="0"/>
    <x v="0"/>
    <s v="Access to amenities"/>
    <s v="Handwashing facility with water and soap (no facility)"/>
    <s v="% de jure household members with no fixed place for hand washing on HH premises"/>
    <s v="We would like to learn about the places that households use to wash their hands. Can you please show me where members of your household most often wash their hands? + Observation of water &amp; soap"/>
    <s v="Number of household members with no fixed place for hand washing where water and soap or detergent are present"/>
    <s v="Total number of household members"/>
    <s v="Present"/>
    <s v="Standard (JMP and SDG)"/>
  </r>
  <r>
    <x v="0"/>
    <x v="0"/>
    <x v="0"/>
    <x v="1"/>
    <s v="Access to amenities"/>
    <s v="Use of improved drinking water sources "/>
    <s v="% de jure household members using improved sources of drinking water"/>
    <s v="What is the main source of drinking water for members in your household?"/>
    <s v="Number of household members using improved sources of drinking water"/>
    <s v="Total number of household members"/>
    <s v="Present"/>
    <s v="Standard (JMP and SDG)"/>
  </r>
  <r>
    <x v="0"/>
    <x v="0"/>
    <x v="0"/>
    <x v="1"/>
    <s v="Access to amenities"/>
    <s v="Use of unimproved drinking water sources "/>
    <s v="% de jure household members using unimproved sources of drinking water "/>
    <s v="What is the main source of drinking water for members in your household?"/>
    <s v="Number of household members using unimproved sources of drinking water"/>
    <s v="Total number of household members"/>
    <s v="Present"/>
    <s v="Standard (JMP and SDG)"/>
  </r>
  <r>
    <x v="0"/>
    <x v="0"/>
    <x v="0"/>
    <x v="1"/>
    <s v="Access to amenities"/>
    <s v="Use of drinking water source (basic)"/>
    <s v="% de jure household members using improved sources of drinking water located within 30 minutes of the household "/>
    <s v="What is the main source of drinking water for members in your household?_x000a__x000a_Where is that water collected from?_x000a__x000a_How long does it take to go there, get water, and come back?"/>
    <s v="Number of household members using improved sources of drinking water either in their dwelling/yard/plot or within 30 minutes round trip collection time"/>
    <s v="Total number of household members"/>
    <s v="Present"/>
    <s v="Standard (JMP and SDG)"/>
  </r>
  <r>
    <x v="0"/>
    <x v="0"/>
    <x v="0"/>
    <x v="1"/>
    <s v="Access to amenities"/>
    <s v="Availability of drinking water"/>
    <s v="% household members with a water source that is available when needed"/>
    <s v="In the last month, has there been any time when your household did not have sufficient quantities of drinking water when needed?"/>
    <s v="Number of household members with a water source that is available when needed"/>
    <s v="Total number of household members"/>
    <s v="Present"/>
    <s v="Standard (JMP and SDG)"/>
  </r>
  <r>
    <x v="0"/>
    <x v="0"/>
    <x v="0"/>
    <x v="2"/>
    <s v="Access to amenities"/>
    <s v="Use of improved sanitation facilities (basic)"/>
    <s v="% household members using improved sanitation facilities "/>
    <s v="What kind of toilet facility do members of your household usually use?"/>
    <s v="Number of household members using improved sanitation facilities "/>
    <s v="Total number of household members"/>
    <s v="Present"/>
    <s v="Standard (JMP and SDG)"/>
  </r>
  <r>
    <x v="0"/>
    <x v="0"/>
    <x v="0"/>
    <x v="2"/>
    <s v="Access to amenities"/>
    <s v="Use of improved sanitation facilities "/>
    <s v="% household members using improved sanitation facilities which are not shared"/>
    <s v="What kind of toilet facility do members of your household usually use?_x000a__x000a_Do you share this facility with others who are not members of your household?"/>
    <s v="Number of household members using improved sanitation facilities which are not shared"/>
    <s v="Total number of household members"/>
    <s v="Present"/>
    <s v="Standard (JMP and SDG)"/>
  </r>
  <r>
    <x v="1"/>
    <x v="0"/>
    <x v="0"/>
    <x v="3"/>
    <s v="Nutrition-sensitive agriculture program receipt"/>
    <s v="NSA coverage – crop-growing households"/>
    <s v="% of crop-growing households"/>
    <s v="In the last 12 months, have you or anyone in your household been involved in growing crops?"/>
    <s v="Number of crop-growing households"/>
    <s v="Total number of households interviewed"/>
    <s v="Past 12 months"/>
    <s v="Adapted (Existing program evaluation tools)"/>
  </r>
  <r>
    <x v="1"/>
    <x v="0"/>
    <x v="0"/>
    <x v="3"/>
    <s v="Nutrition-sensitive agriculture program receipt"/>
    <s v="NSA coverage – improved seed among crop-growing households"/>
    <s v="% of crop-growing households that received improved crop seeds"/>
    <s v="In the last 12 months, have you or anyone in your household been involved in growing crops?_x000d__x000a__x000d__x000a_Have you or anyone in your household received improved seeds for crops (such as: rice, wheat, potato, maize) from an agriculture extension officer or NGO worker?"/>
    <s v="Number of households that received improved crop seeds"/>
    <s v="Total number of households that grow crops"/>
    <s v="Past 12 months"/>
    <s v="Adapted (Existing program evaluation tools)"/>
  </r>
  <r>
    <x v="1"/>
    <x v="0"/>
    <x v="0"/>
    <x v="3"/>
    <s v="Nutrition-sensitive agriculture program receipt"/>
    <s v="NSA coverage – improved seed + nutrition/health intervention among crop-growing households"/>
    <s v="% of crop-growing households that received improved crop seeds and any health/nutrition intervention"/>
    <s v="In the last 12 months, have you or anyone in your household been involved in growing crops?_x000d__x000a__x000d__x000a_Have you or anyone in your household received improved seeds for crops (such as: rice, wheat, potato, maize) from an agriculture extension officer or NGO worker?_x000d__x000a__x000d__x000a_With the improved seed received for crops, did you also receive nutrition counseling or education?"/>
    <s v="Number of households that received improved crop seeds and any nutrition counseling or education"/>
    <s v="Total number of households that grow crops"/>
    <s v="Past 12 months"/>
    <s v="Adapted (Existing program evaluation tools)"/>
  </r>
  <r>
    <x v="1"/>
    <x v="0"/>
    <x v="0"/>
    <x v="3"/>
    <s v="Nutrition-sensitive agriculture program receipt"/>
    <s v="NSA coverage – fruit-growing households"/>
    <s v="% of fruit-growing households"/>
    <s v="In the last 12 months, have you or anyone in your household been involved in growing fruits?"/>
    <s v="Number of fruit-growing households"/>
    <s v="Total number of households interviewed"/>
    <s v="Past 12 months"/>
    <s v="Adapted (Existing program evaluation tools)"/>
  </r>
  <r>
    <x v="1"/>
    <x v="0"/>
    <x v="0"/>
    <x v="3"/>
    <s v="Nutrition-sensitive agriculture program receipt"/>
    <s v="NSA coverage – fruit sapling among fruit-growing households"/>
    <s v="% of fruit-growing households that received fruit saplings"/>
    <s v="In the last 12 months, have you or anyone in your household been involved in growing fruits?_x000d__x000a__x000d__x000a_Have you or anyone in your household received sapling for fruits (such as: guava, jackfruit, mango) from an agriculture extension officer or NGO worker?"/>
    <s v="Number of households that received fruit saplings"/>
    <s v="Total number of households that grow fruits"/>
    <s v="Past 12 months"/>
    <s v="Adapted (Existing program evaluation tools)"/>
  </r>
  <r>
    <x v="1"/>
    <x v="0"/>
    <x v="0"/>
    <x v="3"/>
    <s v="Nutrition-sensitive agriculture program receipt"/>
    <s v="NSA coverage – fruit sapling + nutrition/health intervention among fruit-growing households"/>
    <s v="% of fruit-growing households that received fruit saplings and any health/nutrition intervention"/>
    <s v="In the last 12 months, have you or anyone in your household been involved in growing fruits?_x000d__x000a__x000d__x000a_Have you or anyone in your household received sapling for fruits (such as: guava, jackfruit, mango) from an agriculture extension officer or NGO worker?_x000d__x000a__x000d__x000a_With the sapling received for fruits, did you also receive nutrition counseling or education?"/>
    <s v="Number of households that received fruit saplings and any nutrition counseling or education"/>
    <s v="Total number of households that grow fruits"/>
    <s v="Past 12 months"/>
    <s v="Adapted (Existing program evaluation tools)"/>
  </r>
  <r>
    <x v="1"/>
    <x v="0"/>
    <x v="0"/>
    <x v="3"/>
    <s v="Nutrition-sensitive agriculture program receipt"/>
    <s v="NSA coverage – vegetable-growing households"/>
    <s v="% of vegetable-growing households"/>
    <s v="In the last 12 months, have you or anyone in your household been involved in growing vegetables?"/>
    <s v="Number of vegetable-growing households"/>
    <s v="Total number of households interviewed"/>
    <s v="Past 12 months"/>
    <s v="Adapted (Existing program evaluation tools)"/>
  </r>
  <r>
    <x v="1"/>
    <x v="0"/>
    <x v="0"/>
    <x v="3"/>
    <s v="Nutrition-sensitive agriculture program receipt"/>
    <s v="NSA coverage – veg seeds among vegetable-growing households"/>
    <s v="% of vegetable-growing households that received vegetable seeds"/>
    <s v="In the last 12 months… grown vegetables?Have you received seeds for vegetables (e.g. gourds, eggplant, spinach) from an agriculture extension officer or NGO worker?"/>
    <s v="Number of households that received vegetable seeds"/>
    <s v="Total number of households that grow vegetables"/>
    <s v="Past 12 months"/>
    <s v="Adapted (Existing program evaluation tools)"/>
  </r>
  <r>
    <x v="1"/>
    <x v="0"/>
    <x v="0"/>
    <x v="3"/>
    <s v="Nutrition-sensitive agriculture program receipt"/>
    <s v="NSA coverage – veg seeds + nutrition/health intervention among vegetable-growing households"/>
    <s v="% of vegetable-growing households that received vegetable seeds and any health/nutrition intervention"/>
    <s v="In the last 12 months, have you or anyone in your household been involved in growing vegetables?_x000a__x000a_Have you or anyone in your household received seeds for vegetables (such as: gourds, eggplant, spinach) from an agriculture extension officer or NGO worker?_x000a__x000a_With the seed received for vegetables, did you also receive nutrition counseling or education?"/>
    <s v="Number of households that received vegetable seeds and any nutrition counseling or education"/>
    <s v="Total number of households that grow vegetables"/>
    <s v="Past 12 months"/>
    <s v="Adapted (Existing program evaluation tools)"/>
  </r>
  <r>
    <x v="1"/>
    <x v="0"/>
    <x v="0"/>
    <x v="3"/>
    <s v="Nutrition-sensitive agriculture program receipt"/>
    <s v="NSA coverage – aquatic-farming households"/>
    <s v="% of households involved in fish/shrimp farming"/>
    <s v="In the last 12 months, have you or anyone in your household been involved in fish or shrimp farming?"/>
    <s v="Number of households involved in fish/shrimp farming"/>
    <s v="Total number of households interviewed"/>
    <s v="Past 12 months"/>
    <s v="Adapted (Existing program evaluation tools)"/>
  </r>
  <r>
    <x v="1"/>
    <x v="0"/>
    <x v="0"/>
    <x v="3"/>
    <s v="Nutrition-sensitive agriculture program receipt"/>
    <s v="NSA coverage – aquatic stock among aquatic-farming households"/>
    <s v="% of aquaculture households that received fish/shrimp stock"/>
    <s v="In the last 12 months, have you or anyone in your household been involved in fish or shrimp farming?_x000a__x000a_Have you or anyone in your household received fish or shrimp (such as: Rohu, Catla, Mriga) from an agriculture extension officer or NGO worker?"/>
    <s v="Number of households that received fish/shrimp stock"/>
    <s v="Total number of households that raise small aquatic animals"/>
    <s v="Past 12 months"/>
    <s v="Adapted (Existing program evaluation tools)"/>
  </r>
  <r>
    <x v="1"/>
    <x v="0"/>
    <x v="0"/>
    <x v="3"/>
    <s v="Nutrition-sensitive agriculture program receipt"/>
    <s v="NSA coverage – aquatic stock + nutrition/health intervention among aquatic-farming households"/>
    <s v="% of aquaculture households that received fish/shrimp stock and any health/nutrition intervention"/>
    <s v="In the last 12 months, have you or anyone in your household been involved in fish or shrimp farming?_x000a__x000a_Have you or anyone in your household received fish or shrimp (such as: Rohu, Catla, Mriga) from an agriculture extension officer or NGO worker?_x000a__x000a_With the fish received, did you also receive nutrition counseling or education?"/>
    <s v="Number of households that received fish/shrimp stock and any nutrition counseling or education"/>
    <s v="Total number of households that raise small aquatic animals"/>
    <s v="Past 12 months"/>
    <s v="Adapted (Existing program evaluation tools)"/>
  </r>
  <r>
    <x v="1"/>
    <x v="0"/>
    <x v="0"/>
    <x v="3"/>
    <s v="Nutrition-sensitive agriculture program receipt"/>
    <s v="NSA coverage – poultry-raising households"/>
    <s v="% of households involved in poultry raising"/>
    <s v="In the last 12 months, have you or anyone in your household been involved in raising poultry such as chicken or ducks?"/>
    <s v="Number of households involved in raising poultry"/>
    <s v="Total number of households interviewed"/>
    <s v="Past 12 months"/>
    <s v="Adapted (Existing program evaluation tools)"/>
  </r>
  <r>
    <x v="1"/>
    <x v="0"/>
    <x v="0"/>
    <x v="3"/>
    <s v="Nutrition-sensitive agriculture program receipt"/>
    <s v="NSA coverage – poultry stock among poultry-raising households"/>
    <s v="% of poultry households that received poultry stock"/>
    <s v="In the last 12 months, have you or anyone in your household been involved in raising poultry such as chicken or ducks?_x000a__x000a_Have you or anyone in your household received poultry from an agriculture extension officer or NGO worker?"/>
    <s v="Number of households that received poultry stock"/>
    <s v="Total number of households that raise poultry"/>
    <s v="Past 12 months"/>
    <s v="Adapted (Existing program evaluation tools)"/>
  </r>
  <r>
    <x v="1"/>
    <x v="0"/>
    <x v="0"/>
    <x v="3"/>
    <s v="Nutrition-sensitive agriculture program receipt"/>
    <s v="NSA coverage – poultry stock + nutrition/health intervention among poultry-raising households"/>
    <s v="% of poultry households that received poultry stock and any health/nutrition intervention"/>
    <s v="In the last 12 months, have you or anyone in your household been involved in raising poultry such as chicken or ducks?_x000a__x000a_Have you or anyone in your household received poultry from an agriculture extension officer or NGO worker?_x000a__x000a_With the poultry received, did you also receive nutrition counseling or education?"/>
    <s v="Number of households that received poultry stock and any nutrition counseling or education"/>
    <s v="Total number of households that raise poultry"/>
    <s v="Past 12 months"/>
    <s v="Adapted (Existing program evaluation tools)"/>
  </r>
  <r>
    <x v="1"/>
    <x v="0"/>
    <x v="0"/>
    <x v="3"/>
    <s v="Nutrition-sensitive agriculture program receipt"/>
    <s v="NSA coverage – goats/sheep-raising households"/>
    <s v="% of households involved in raising goats/sheep"/>
    <s v="In the last 12 months, have you or anyone in your household been involved in raising goats?"/>
    <s v="Number of households involved in raising goats/sheep"/>
    <s v="Total number of households interviewed"/>
    <s v="Past 12 months"/>
    <s v="Adapted (Existing program evaluation tools)"/>
  </r>
  <r>
    <x v="1"/>
    <x v="0"/>
    <x v="0"/>
    <x v="3"/>
    <s v="Nutrition-sensitive agriculture program receipt"/>
    <s v="NSA coverage – goats/sheep stock among goats/sheep-raising households"/>
    <s v="% of goats/sheep households that received goats/sheep stock"/>
    <s v="In the last 12 months, have you or anyone in your household been involved in raising goats?_x000a__x000a_Have you or anyone in your household received goats from an agriculture extension officer or NGO worker?"/>
    <s v="Number of households that received goats/sheep stock"/>
    <s v="Total number of households that raise goats/sheep"/>
    <s v="Past 12 months"/>
    <s v="Adapted (Existing program evaluation tools)"/>
  </r>
  <r>
    <x v="1"/>
    <x v="0"/>
    <x v="0"/>
    <x v="3"/>
    <s v="Nutrition-sensitive agriculture program receipt"/>
    <s v="NSA coverage – goats/sheep stock + nutrition/health intervention among goats/sheep-raising households"/>
    <s v="% of goats/sheep households that received goats/sheep stock and any health/nutrition intervention"/>
    <s v="In the last 12 months, have you or anyone in your household been involved in raising goats?_x000a__x000a_Have you or anyone in your household received goats from an agriculture extension officer or NGO worker?_x000a__x000a_With the goats received, did you also receive nutrition counseling or education?"/>
    <s v="Number of households that received goats/sheep stock and any nutrition counseling or education"/>
    <s v="Total number of households that raise goats/sheep"/>
    <s v="Past 12 months"/>
    <s v="Adapted (Existing program evaluation tools)"/>
  </r>
  <r>
    <x v="1"/>
    <x v="0"/>
    <x v="0"/>
    <x v="3"/>
    <s v="Nutrition-sensitive agriculture program receipt"/>
    <s v="NSA coverage – cattle-raising households"/>
    <s v="% of households involved in raising cattle"/>
    <s v="In the last 12 months, have you or anyone in your household been involved in raising cattle such as cows or buffalos?"/>
    <s v="Number of households involved in raising cattle"/>
    <s v="Total number of households interviewed"/>
    <s v="Past 12 months"/>
    <s v="Adapted (Existing program evaluation tools)"/>
  </r>
  <r>
    <x v="1"/>
    <x v="0"/>
    <x v="0"/>
    <x v="3"/>
    <s v="Nutrition-sensitive agriculture program receipt"/>
    <s v="NSA coverage – cattle stock among cattle-raising households"/>
    <s v="% of cattle households that received cattle stock"/>
    <s v="In the last 12 months, have you or anyone in your household been involved in raising cattle such as cows or buffalos?_x000a__x000a_Have you or anyone in your household received cattle from an agriculture extension officer or NGO worker?"/>
    <s v="Number of households that received cattle stock"/>
    <s v="Total number of households that raise cattle"/>
    <s v="Past 12 months"/>
    <s v="Adapted (Existing program evaluation tools)"/>
  </r>
  <r>
    <x v="1"/>
    <x v="0"/>
    <x v="0"/>
    <x v="3"/>
    <s v="Nutrition-sensitive agriculture program receipt"/>
    <s v="NSA coverage – cattle stock + nutrition/health intervention among cattle-raising households"/>
    <s v="% of cattle households that received cattle stock and any health/nutrition intervention"/>
    <s v="In the last 12 months, have you or anyone in your household been involved in raising cattle such as cows or buffalos?_x000a__x000a_Have you or anyone in your household received cattle from an agriculture extension officer or NGO worker?_x000a__x000a_With the cattle received, did you also receive nutrition counseling or education?"/>
    <s v="Number of households that received cattle stock and any nutrition counseling or education"/>
    <s v="Total number of households that raise cattle"/>
    <s v="Past 12 months"/>
    <s v="Adapted (Existing program evaluation tools)"/>
  </r>
  <r>
    <x v="1"/>
    <x v="0"/>
    <x v="0"/>
    <x v="3"/>
    <s v="Nutrition-sensitive agriculture program receipt"/>
    <s v="NSA coverage – home-garden households"/>
    <s v="% of households with a home garden"/>
    <s v="In the last 12 months, have you or anyone in your household been involved in growing fruits and vegetables in a home garden i.e. a small garden where your grow fruits and vegetables?"/>
    <s v="Number of households with a home garden"/>
    <s v="Total number of households interviewed"/>
    <s v="Past 12 months"/>
    <s v="Adapted (Existing program evaluation tools)"/>
  </r>
  <r>
    <x v="1"/>
    <x v="0"/>
    <x v="0"/>
    <x v="3"/>
    <s v="Nutrition-sensitive agriculture program receipt"/>
    <s v="NSA coverage – home-garden support among home-garden households"/>
    <s v="% of home-garden households that received gardening support"/>
    <s v="In the last 12 months, have you or anyone in your household been involved in growing fruits and vegetables in a home garden i.e. a small garden where your grow fruits and vegetables?_x000a__x000a_Have you or anyone in your household received education or other support from an agriculture extension officer or NGO worker for your home garden?"/>
    <s v="Number of households that received home-garden support"/>
    <s v="Total number of households that have a home garden"/>
    <s v="Past 12 months"/>
    <s v="Adapted (Existing program evaluation tools)"/>
  </r>
  <r>
    <x v="1"/>
    <x v="0"/>
    <x v="0"/>
    <x v="3"/>
    <s v="Nutrition-sensitive agriculture program receipt"/>
    <s v="NSA coverage – home-garden support + nutrition/health intervention among home-garden households"/>
    <s v="% of home-garden households that received support and any health/nutrition intervention"/>
    <s v="In the last 12 months, have you or anyone in your household been involved in growing fruits and vegetables in a home garden i.e. a small garden where your grow fruits and vegetables?_x000a__x000a_Have you or anyone in your household received education or other support from an agriculture extension officer or NGO worker for your home garden?_x000a__x000a_With the inputs received for your home garden, did you also receive nutrition counseling or education?"/>
    <s v="Number of households that received home-garden support and any nutrition counseling or education"/>
    <s v="Total number of households that have a home garden"/>
    <s v="Past 12 months"/>
    <s v="Adapted (Existing program evaluation tools)"/>
  </r>
  <r>
    <x v="1"/>
    <x v="0"/>
    <x v="0"/>
    <x v="3"/>
    <s v="Nutrition-sensitive agriculture program receipt"/>
    <s v="Agricultural or livestock raising households"/>
    <s v="% of households that grow crops/fruits/veg or raise animals or have a home garden"/>
    <s v="NS.1, NS.2, NS.3, NS.4 NS.5, NS6, NS7, NS8"/>
    <s v="Number of households that grow crops/fruits/veg or raise animals or have a home garden"/>
    <s v="Total number of households interviewed"/>
    <s v="Past 12 months"/>
    <s v="Adapted (Existing program evaluation tools)"/>
  </r>
  <r>
    <x v="1"/>
    <x v="0"/>
    <x v="0"/>
    <x v="3"/>
    <s v="Nutrition-sensitive agriculture program receipt"/>
    <s v="NSA coverage – any agricultural input receipt"/>
    <s v="% of households that received any agriculture/livestock inputs "/>
    <s v="NS.1–NS1.1, NS.2–NS2.1, NS.3–NS3.1, NS.4–NS4.1, NS.5–NS5.1, NS6–NS6.1, NS7-NS7.1, NS8–NS8.1"/>
    <s v="Number of households receiving any agricultural or livestock inputs"/>
    <s v="Total number of households that grow crops/fruits/veg or raise animals or have a home garden"/>
    <s v="Past 12 months"/>
    <s v="Adapted (Existing program evaluation tools)"/>
  </r>
  <r>
    <x v="1"/>
    <x v="0"/>
    <x v="0"/>
    <x v="3"/>
    <s v="Nutrition-sensitive agriculture program receipt"/>
    <s v="NSA coverage – any agricultural input + nutrition/health intervention"/>
    <s v="% of households that received any agriculture/livestock inputs and any health/nutrition intervention"/>
    <s v="NS.1–NS1.2, NS.2–NS2.2, NS.3–NS3.2, NS.4–NS4.2, NS.5–NS5.2, NS6–NS7.2, NS8–NS8.2"/>
    <s v="Number of households receiving any agricultural or livestock inputs and any nutrition counseling or education"/>
    <s v="Total number of households that grow crops/fruits/veg or raise animals or have a home garden"/>
    <s v="Past 12 months"/>
    <s v="Adapted (Existing program evaluation tools)"/>
  </r>
  <r>
    <x v="1"/>
    <x v="0"/>
    <x v="0"/>
    <x v="3"/>
    <s v="Nutrition-sensitive agriculture program receipt"/>
    <s v="Ag extension coverage"/>
    <s v="% of households meeting an agricultural extension/NGO worker at least once per week"/>
    <s v="In the past 12 months, how often did you meet with an agriculture extension officer or agriculture NGO worker?"/>
    <s v="Number of households that met agricultural extension/NGO worker at least once a week"/>
    <s v="Total number of households interviewed"/>
    <s v="Past 12 months"/>
    <s v="Adapted (Existing program evaluation tools)"/>
  </r>
  <r>
    <x v="2"/>
    <x v="0"/>
    <x v="0"/>
    <x v="4"/>
    <s v="NSSP-Cash"/>
    <s v="Nutritionally vulnerable HHs receiving cash "/>
    <s v="% of households with a nutritionally vulnerable HH member that received cash transfer"/>
    <s v="In the past 12 months, has any member of your household received any cash or monetary assistance from the government or from community, religious, international, or other non-government organizations/groups? _x000a_In the past 12 months, who in your household received cash or monetary assistance from the government or non-government organization? "/>
    <s v="Number of households with a nutritionally vulnerable HH member that received cash transfer"/>
    <s v="Total number of households interviewed with a nutritionally vulnerable HH member"/>
    <s v="Past 12 months"/>
    <s v="Adapted (LSMS)"/>
  </r>
  <r>
    <x v="2"/>
    <x v="0"/>
    <x v="0"/>
    <x v="4"/>
    <s v="NSSP-Cash"/>
    <s v="Nutritionally vulnerable HHs* receiving cash +nutr/health intervention_x000a__x000a_*Pregnant women, adolscent 10-19y, children0-59m, children0-5y"/>
    <s v="% of households with a nutritionally vulnerable HH member that received cash transfer + receipt of nutr/health intervention"/>
    <s v="In the past 12 months, has any member of your household received any cash or monetary assistance from the government or from community, religious, international, or other non-government organizations/groups? _x000a_In the past 12 months, who in your household received cash or monetary assistance from the government or non-government organization? "/>
    <s v="Number of households with a nutritionally vulnerable HH member that received cash transfer + receipt of nutr/health intervention"/>
    <s v="Total number of households interviewed with a nutritionally vulnerable HH member"/>
    <s v="Past 12 months"/>
    <s v="Pilot (new)"/>
  </r>
  <r>
    <x v="2"/>
    <x v="0"/>
    <x v="0"/>
    <x v="4"/>
    <s v="NSSP-Cash"/>
    <s v="Nutritionally vulnerable HHs in lowest wealth quintile receiving cash +nutr/health intervention - poorest HHs"/>
    <s v="% of households in a lowest wealth quintile with a nutritionally vulnerable HH member that received cash transfer + receipt of nutr/health intervention"/>
    <s v="In the past 12 months, has any member of your household received any cash or monetary assistance from the government or from community, religious, international, or other non-government organizations/groups? _x000a_In the past 12 months, who in your household received cash or monetary assistance from the government or non-government organization? "/>
    <s v="Number of households in a lowest wealth quintile with a nutritionally vulnerable HH member that received cash transfer + receipt of nutr/health intervention"/>
    <s v="Total households with a nutritionally vulnerable HH member in lowest wealth quintile"/>
    <s v="Past 12 months"/>
    <s v="Pilot (new)"/>
  </r>
  <r>
    <x v="2"/>
    <x v="0"/>
    <x v="0"/>
    <x v="4"/>
    <s v="NSSP-Food"/>
    <s v="Nutritionally vulnerable HHs receiving food transfer"/>
    <s v="% of households with a nutritionally vulnerable HH member that received food transfer"/>
    <s v="In the past 12 months, has any member of your household received any food assistance from the government or from community, religious, international, or other non-government organizations/groups? _x000a_In the past 12 months, who in your household received food assistance from the government or non-government organization? "/>
    <s v="Number of households with a nutritionally vulnerable HH member that received food transfer"/>
    <s v="Total number of households interviewed with a nutritionally vulnerable HH member"/>
    <s v="Past 12 months"/>
    <s v="Adapted (LSMS)"/>
  </r>
  <r>
    <x v="2"/>
    <x v="0"/>
    <x v="0"/>
    <x v="4"/>
    <s v="NSSP-Food"/>
    <s v="Nutritionally vulnerable HHs receiving food +nutr/health intervention - poorest HHs"/>
    <s v="% of households with a nutritionally vulnerable HH member that received food transfer + receipt of nutr/health intervention"/>
    <s v="In the past 12 months, has any member of your household received any food assistance from the government or from community, religious, international, or other non-government organizations/groups? _x000a_In the past 12 months, who in your household received food assistance from the government or non-government organization? "/>
    <s v="Number of households with a nutritionally vulnerable HH member that received food transfer + receipt of nutr/health intervention"/>
    <s v="Total number with a nutritionally vulnerable HH member of households interviewed"/>
    <s v="Past 12 months"/>
    <s v="Pilot (new)"/>
  </r>
  <r>
    <x v="2"/>
    <x v="0"/>
    <x v="0"/>
    <x v="4"/>
    <s v="NSSP-Food"/>
    <s v="Nutritionally vulnerable HHs receiving food +nutr/health intervention - poorest HHs"/>
    <s v="% of households in a lowest wealth quintile with a nutritionally vulnerable HH member that received food transfer + receipt of nutr/health intervention"/>
    <s v="In the past 12 months, has any member of your household received any food assistance from the government or from community, religious, international, or other non-government organizations/groups? _x000a_In the past 12 months, who in your household received food assistance from the government or non-government organization? "/>
    <s v="Number of households in a lowest wealth quintile with a nutritionally vulnerable HH member that received food transfer + receipt of nutr/health intervention"/>
    <s v="Total households with a nutritionally vulnerable HH member in lowest wealth quintiles"/>
    <s v="Past 12 months"/>
    <s v="Pilot (new)"/>
  </r>
  <r>
    <x v="2"/>
    <x v="0"/>
    <x v="0"/>
    <x v="4"/>
    <s v="NSSP-In-kind"/>
    <s v="Nutritionally vulnerable HHs receiving in-kind transfer "/>
    <s v="% of households with a nutritionally vulnerable HH member that received in-kind transfer"/>
    <s v="In the past 12 months, has any member of your household received any in-kind assistance from the government or from community, religious, international, or other non-government organizations/groups? _x000a_In the past 12 months, who in your household received in-kind assistance from the government or non-government organization? "/>
    <s v="Number of households with a nutritionally vulnerable HH member that received in-kind transfer"/>
    <s v="Total number of households interviewed with a nutritionally vulnerable HH member"/>
    <s v="Past 12 months"/>
    <s v="Adapted (LSMS)"/>
  </r>
  <r>
    <x v="2"/>
    <x v="0"/>
    <x v="0"/>
    <x v="4"/>
    <s v="NSSP-In-kind"/>
    <s v="Nutritionally vulnerable HHs receiving in-kind transfer +nutr/health intervention - poorest HHs"/>
    <s v="% of households with a nutritionally vulnerable HH member that received in-kind transfer + receipt of nutr/health intervention"/>
    <s v="In the past 12 months, has any member of your household received any in-kind assistance from the government or from community, religious, international, or other non-government organizations/groups? _x000a_In the past 12 months, who in your household received in-kind assistance from the government or non-government organization? "/>
    <s v="Number of households with a nutritionally vulnerable HH member that received in-kind transfer + receipt of nutr/health intervention"/>
    <s v="Total number of households with a nutritionally vulnerable HH member interviewed"/>
    <s v="Past 12 months"/>
    <s v="Pilot (new)"/>
  </r>
  <r>
    <x v="2"/>
    <x v="0"/>
    <x v="0"/>
    <x v="4"/>
    <s v="NSSP-In-kind"/>
    <s v="Poorest nutritionally vulnerable HHs receiving in-kind transfer +nutr/health intervention - poorest HHs"/>
    <s v="% of households in a lowest wealth quintile with a nutritionally vulnerable HH member that received in-kind transfer + receipt of nutr/health intervention"/>
    <s v="In the past 12 months, has any member of your household received any in-kind assistance from the government or from community, religious, international, or other non-government organizations/groups? _x000a_In the past 12 months, who in your household received in-kind assistance from the government or non-government organization? "/>
    <s v="Number of households in a lowest wealth quintile with a nutritionally vulnerable HH member that received in-kind transfer + receipt of nutr/health intervention"/>
    <s v="Total households with a nutritionally vulnerable HH member in lowest wealth quintile"/>
    <s v="Past 12 months"/>
    <s v="Pilot (new)"/>
  </r>
  <r>
    <x v="2"/>
    <x v="0"/>
    <x v="0"/>
    <x v="4"/>
    <s v="NSSP-School meal"/>
    <s v="Nutritionally vulnerable HHs receiving in-kind transfer "/>
    <s v="% of households with a nutritionally vulnerable HH member that received school meal"/>
    <s v="In the past 12 months, has any member of your household received any school meal from the government or from community, religious, international, or other non-government organizations/groups? _x000a_In the past 12 months, who in your household received school meal or from the government or non-government organization? "/>
    <s v="Number of households with a nutritionally vulnerable HH member that received school meal"/>
    <s v="Total number of households interviewed with a nutritionally vulnerable HH member"/>
    <s v="Past 12 months"/>
    <s v="Adapted (LSMS)"/>
  </r>
  <r>
    <x v="2"/>
    <x v="0"/>
    <x v="0"/>
    <x v="4"/>
    <s v="NSSP-School meal"/>
    <s v="HHs receiving school meal+nutr/health intervention - all HHs"/>
    <s v="% of households that received school meal transfer + receipt of nutr/health intervention"/>
    <s v="In the past 12 months, has any member of your household received any school meal from the government or from community, religious, international, or other non-government organizations/groups? _x000a_In the past 12 months, who in your household received school meal or from the government or non-government organization? "/>
    <s v="Number of households that received school meal transfer + receipt of nutr/health intervention"/>
    <s v="Total number of households interviewed"/>
    <s v="Past 12 months"/>
    <s v="Pilot (new)"/>
  </r>
  <r>
    <x v="2"/>
    <x v="0"/>
    <x v="0"/>
    <x v="4"/>
    <s v="NSSP-School meal"/>
    <s v="HHs receiving school meal +nutr/health intervention - poorest HHs"/>
    <s v="% of households in a lowest wealth quintile with a nutritionally vulnerable HH member where a member received meal in the school + receipt of nutr/health intervention"/>
    <s v="In the past 12 months, has any member of your household received any school meal from the government or from community, religious, international, or other non-government organizations/groups? _x000a_In the past 12 months, who in your household received school meal or from the government or non-government organization? "/>
    <s v="Number of households in a lowest wealth quintile with a nutritionally vulnerable HH member where a member received meal in the school + receipt of nutr/health intervention"/>
    <s v="Total households in bottow wealth quintiles"/>
    <s v="Past 12 months"/>
    <s v="Pilot (new)"/>
  </r>
  <r>
    <x v="3"/>
    <x v="0"/>
    <x v="0"/>
    <x v="5"/>
    <s v="Food vehicle"/>
    <s v="Use of food vehicle"/>
    <s v="% of HHs that use the food vehicle at home"/>
    <s v="Does your household consume [INSERT FOOD VEHICLE] at home? [SINGLE SELECT] "/>
    <s v="Number of households that consume a fortifiable food vehicle (FV1=1)"/>
    <s v="Number of households interviewed"/>
    <s v="Present"/>
    <s v="Adapted (GAIN-FACT)"/>
  </r>
  <r>
    <x v="3"/>
    <x v="0"/>
    <x v="0"/>
    <x v="5"/>
    <s v="Food vehicle"/>
    <s v="Coverage of fortifiable food vehicle"/>
    <s v="% of HHs that purchased or received a fortifiable (processed industrially or centrally) food vehicle"/>
    <s v="The last time your household got [PREFILL WITH RESPONSE FROM FV.2a], where did your household get it from?_x000a__x000a_The last time your household got [PREFILL WITH RESPONSE FROM FV.2a], did you get it in its original package (the package or container that the company produced)?_x000a__x000a_The last time your household got [PREFILL WITH RESPONSE FROM FV.2a], did you get it in its original package (the package or container that the company produced)?"/>
    <s v="Number of households that got a food vehicle from a source that sells fortifiable FV; (FV3=1 or 2 or 3 or 4 or 5 or 6)"/>
    <s v="Number of households interviewed"/>
    <s v="Present"/>
    <s v="Adapted (GAIN-FACT)"/>
  </r>
  <r>
    <x v="3"/>
    <x v="0"/>
    <x v="0"/>
    <x v="5"/>
    <s v="Food vehicle"/>
    <s v="Coverage of food vehicle labelled as fortified  – based on observation of package"/>
    <s v="% of HHs that used fortified FV (based on observed packaging)"/>
    <s v="ASK TO SEE THE [PREFILL WITH RESPONSE FROM FV2a] PACKAGE AND LOOK FOR FORTIFICATION LOGO OR WORDS SUCH AS IODIZED OR FORTIFIED."/>
    <s v="Number of households whose last-obtained food vehicle was in its original manufacturer packaging and on which a fortification logo and/or statement was visibly present."/>
    <s v="Number of households interviewed; number HHs with FV available"/>
    <s v="Present"/>
    <s v="Adapted (GAIN-FACT)"/>
  </r>
  <r>
    <x v="3"/>
    <x v="0"/>
    <x v="0"/>
    <x v="5"/>
    <s v="Food vehicle"/>
    <s v="Main type matches last time type"/>
    <s v="% of HHs where most commonly used type and the last purchased type was same"/>
    <s v="What are the main types of [INSERT FOOD VEHICLE] that your household uses on most days? "/>
    <s v="Number of households for whom at least one of the main types matches the type last time (FV2=FV2a)"/>
    <s v="Number of households interviewed"/>
    <s v="&quot;Last time obtained&quot; (no fixed time window)"/>
    <s v="Adapted (GAIN-FACT)"/>
  </r>
  <r>
    <x v="3"/>
    <x v="0"/>
    <x v="0"/>
    <x v="5"/>
    <s v="Food vehicle"/>
    <s v="Source of last obtained food vehicle (reported)"/>
    <s v="Number of HHs obtaining food vehicle from different sources"/>
    <s v="The last time your household got [PREFILL WITH RESPONSE FROM FV.2a], where did your household get it from?"/>
    <s v="Count of households in each source category, by their 1st (…_src1), 2nd (…_src2) and 3rd (…_src3) listed source variables."/>
    <s v="Number of households that use FV (FV1=1)"/>
    <s v="&quot;Last time obtained&quot; (no fixed time window)"/>
    <s v="Adapted (GAIN-FACT)"/>
  </r>
  <r>
    <x v="3"/>
    <x v="0"/>
    <x v="0"/>
    <x v="5"/>
    <s v="Food vehicle"/>
    <s v="Single main food vehicle type"/>
    <s v="% of HHs that reported a single most commonly used type"/>
    <s v="What are the main types of [INSERT FOOD VEHICLE] that your household uses on most days? "/>
    <s v="Number of households that indicated exactly one primary food‐vehicle type in FV2 (i.e. a single, non‐“Don’t know” response)."/>
    <s v="Number of households that use FV (FV1=1)"/>
    <s v="Present"/>
    <s v="Adapted (GAIN-FACT)"/>
  </r>
  <r>
    <x v="3"/>
    <x v="0"/>
    <x v="0"/>
    <x v="5"/>
    <s v="Food vehicle"/>
    <s v="Multiple main food vehicle types"/>
    <s v="% of HHs that report multiple main types"/>
    <s v="What are the main types of [INSERT FOOD VEHICLE] that your household uses on most days? "/>
    <s v="Number of households that indicated multiple primary food‐vehicle types in FV2 (i.e. a single, non‐“Don’t know” response)."/>
    <s v="Number of households that use FV (FV1=1)"/>
    <s v="Present"/>
    <s v="Adapted (GAIN-FACT)"/>
  </r>
  <r>
    <x v="3"/>
    <x v="0"/>
    <x v="0"/>
    <x v="5"/>
    <s v="Food vehicle"/>
    <s v="Original‐package uptake among users (FV4 among those who use FV)"/>
    <s v=" % of households that reported last obtained FV came in original, company‐produced packaging"/>
    <s v="The last time your household got [PREFILL WITH RESPONSE FROM FV.2a], did you get it in its original package (the package or container that the company produced)?"/>
    <s v="Number of households reporting consumption of the food vehicle (FV1 = Yes) and indicating that the last‐obtained product was in its original packaging (FV4 = Yes)"/>
    <s v="Number of households that use FV (FV1=1)"/>
    <s v="&quot;Last time obtained&quot; (no fixed time window)"/>
    <s v="Adapted (GAIN-FACT)"/>
  </r>
  <r>
    <x v="3"/>
    <x v="0"/>
    <x v="0"/>
    <x v="5"/>
    <s v="Food vehicle"/>
    <s v="Stock availability (FV6)"/>
    <s v=" % of FV-using households that currently have the last‐obtained FV at home"/>
    <s v="Do you have this [PREFILL WITH RESPONSE FROM FV.2a] in your home now?"/>
    <s v="Number of households reporting consumption of the food vehicle (FV1=1) and confirming it is currently present in their home (FV6=1)."/>
    <s v="Number of households that use FV (FV1=1)"/>
    <s v="Present"/>
    <s v="Adapted (GAIN-FACT)"/>
  </r>
  <r>
    <x v="3"/>
    <x v="0"/>
    <x v="0"/>
    <x v="5"/>
    <s v="Food vehicle"/>
    <s v="Brand‐response source"/>
    <s v="% of households whose reported brand (FV5) was based on recall (FV5_1==1) rather than direct observation"/>
    <s v="Was the response to FV.5 based on recall or on observation of the packaging or container?"/>
    <s v="Number of households that consume the food vehicle (FV1 = Yes), for which the brand was recalled (FV5_1=1), and whose recorded brand code (Brand_Sl_FV5) is a valid manufacturer (i.e. not 98 = Other, 99 = Unbranded, or 999 = Missing)."/>
    <s v="Number of households that consume the food vehicle (FV1=1) and provided a specific brand name (i.e., FV5 ≠ Don’t know/Unbranded)"/>
    <s v="&quot;Last time obtained&quot; (no fixed time window)"/>
    <s v="Adapted (GAIN-FACT)"/>
  </r>
  <r>
    <x v="3"/>
    <x v="0"/>
    <x v="0"/>
    <x v="5"/>
    <s v="Food vehicle"/>
    <s v="Top-10 brands distribution (FV5 and FV8 top 10 brands + other)"/>
    <s v="Among users, frequency of the top 10 reported (FV5) and observed (FV8) brands; remaining merged as &quot;Other.&quot;"/>
    <s v="The last time your household got [PREFILL WITH RESPONSE FROM FV.2a], what was the brand name or company name on the packaging or container?"/>
    <s v="Count of each Brand_Sl_FV5/Brand_Sl_FV8 code"/>
    <s v="Number of households interviewed"/>
    <s v="&quot;Last time obtained&quot; (no fixed time window)"/>
    <s v="Adapted (GAIN-FACT)"/>
  </r>
  <r>
    <x v="3"/>
    <x v="0"/>
    <x v="0"/>
    <x v="5"/>
    <s v="Food vehicle"/>
    <s v="Coverage of iodized salt"/>
    <s v="% of households with iodized salt (defined as salt containing 15-40 parts per million of iodine) available at home "/>
    <s v="I would like to check whether the salt used in your household is iodized. May I have a sample of the salt used to cook meals in your household?"/>
    <s v="Number of households with salt tested that has 15+ ppm"/>
    <s v="Number of households interviewed"/>
    <s v="Present"/>
    <s v="Adapted (DHS)"/>
  </r>
  <r>
    <x v="4"/>
    <x v="1"/>
    <x v="1"/>
    <x v="6"/>
    <s v="General WRA interventions"/>
    <s v="Supplementation - Any iron supplementation "/>
    <s v="% of non-pregnant women (15-49 years) who received or bought any supplements that contain iron in the past three months preceding the survey"/>
    <s v="In the past three months, were you given, or did you buy any supplements that contain iron?"/>
    <s v="Number of non-pregnant women (15-49 years) who received or bought any supplements that contain iron in the past three months preceding the survey"/>
    <s v="Total number of non-pregnant women (15-49 years)"/>
    <s v="Past three months"/>
    <s v="Adapted (DHS/DataDENT)"/>
  </r>
  <r>
    <x v="4"/>
    <x v="1"/>
    <x v="1"/>
    <x v="6"/>
    <s v="General WRA interventions"/>
    <s v="Supplementation type- MMS tablet, FullCare"/>
    <s v="% of non-pregnant women (15-49 years) who received or bought MMS tablet or Fullcare in the past three months preceding the survey"/>
    <s v="Which type of iron containing product were you given or did you buy?_x000a_"/>
    <s v="Number of non-pregnant women (15-49 years) who received or bought MMS tablet or Fullcare in the past three months preceding the survey"/>
    <s v="Total number of non-pregnant women (15-49 years)"/>
    <s v="Past three months"/>
    <s v="Adapted (DHS/DataDENT)"/>
  </r>
  <r>
    <x v="4"/>
    <x v="1"/>
    <x v="1"/>
    <x v="6"/>
    <s v="General WRA interventions"/>
    <s v="Supplementation type-supplements with multiple micronutrients"/>
    <s v="% of non-pregnant women (15-49 years) who received or bought supplements with multiple micronutrients in the past three months preceding the survey"/>
    <s v="Which type of iron containing product were you given or did you buy?_x000a_"/>
    <s v="Number of non-pregnant women (15-49 years) who received or bought iron tablet in the past three months preceding the survey"/>
    <s v="Total number of non-pregnant women (15-49 years)"/>
    <s v="Past three months"/>
    <s v="Adapted (DHS/DataDENT)"/>
  </r>
  <r>
    <x v="4"/>
    <x v="1"/>
    <x v="1"/>
    <x v="6"/>
    <s v="General WRA interventions"/>
    <s v="Supplementation - Iron tablet/ iron folic acid"/>
    <s v="% of non-pregnant women (15-49 years) who received or bought iron tablet/iron folic acid in the past three months preceding the survey"/>
    <s v="Which type of iron containing product were you given or did you buy?"/>
    <s v="Number of non-pregnant women (15-49 years) who received or bought iron tablet/iron folic acid in the past three months preceding the survey"/>
    <s v="Total number of non-pregnant women (15-49 years)"/>
    <s v="Past three months"/>
    <s v="Adapted (DHS/DataDENT)"/>
  </r>
  <r>
    <x v="5"/>
    <x v="1"/>
    <x v="1"/>
    <x v="6"/>
    <s v="General WRA interventions"/>
    <s v="Deworming"/>
    <s v="% of non-pregnant women (15-49 years) who received deworming tablets in the past six months preceding the survey"/>
    <s v="Did you receive deworming tablets for deworming in the last 6 months? "/>
    <s v="Number of non-pregnant women (15-49 years) who received deworming tablets in the past six months"/>
    <s v="Total number of non-pregnant women (15-49 years)"/>
    <s v="Past six months"/>
    <s v="Adapted (DHS/DataDENT)"/>
  </r>
  <r>
    <x v="6"/>
    <x v="1"/>
    <x v="1"/>
    <x v="7"/>
    <s v="General WRA interventions"/>
    <s v="Contraceptive use"/>
    <s v="% of non-pregnant women (15-49 years) who use a modern contraceptive"/>
    <s v="What method are you using?_x000a_This is a follow up question to &quot;Are you currently using contraception?&quot;"/>
    <s v="Number of non-pregnant women (15-49 years) who are currently using a modern contraceptive"/>
    <s v="Total number of non-pregnant women (15-49 years)"/>
    <s v="Current"/>
    <s v="Adapted (DHS)"/>
  </r>
  <r>
    <x v="7"/>
    <x v="2"/>
    <x v="1"/>
    <x v="7"/>
    <s v="Current pregnancy (CP) interventions"/>
    <s v="Antenatal care- At least one (currently pregnant)"/>
    <s v="% of currently pregnant women (aged 15–49 years) who received ANC at least once during their current pregnancy by any provider. "/>
    <s v="How many times did you receive antenatal care by any healthcare provider (such as doctor, nurse, paramedics, health worker) during this pregnancy? _x000a_"/>
    <s v="Number of currently pregnant women (aged 15–49 years) who were attencded ANC at least once during their current pregnancy by any provider. "/>
    <s v="Total number of currently pregnant women (15-49 years)"/>
    <s v="During current pregnancy period"/>
    <s v="Standard (DHS)"/>
  </r>
  <r>
    <x v="7"/>
    <x v="2"/>
    <x v="1"/>
    <x v="7"/>
    <s v="Current pregnancy (CP) interventions"/>
    <s v="Antenatal care- &gt;1 ANC (currently pregnant)"/>
    <s v="% of currently pregnant women (aged 15–49 years) who were attended &gt;1 ANC during their current pregnancy by any provider. "/>
    <s v="How many times did you receive antenatal care by any healthcare provider (such as doctor, nurse, paramedics, health worker) during this pregnancy? _x000a_"/>
    <s v="Number of currently pregnant women (aged 15–49 years) who were attended &gt;1 ANC during their current pregnancy by any provider. "/>
    <s v="Total number of currently pregnant women (15-49 years)"/>
    <s v="During current pregnancy period"/>
    <s v="Standard (DHS)"/>
  </r>
  <r>
    <x v="7"/>
    <x v="2"/>
    <x v="1"/>
    <x v="7"/>
    <s v="Current pregnancy (CP) interventions"/>
    <s v="Antenatal care- Early ANC (currently pregnant)"/>
    <s v="% of currently pregnant women (aged 15–49 years) who were attended ANC early (in 1st trimester) during current pregnancy"/>
    <s v="How many months pregnant were you when you first received antenatal care for this pregnancy?_x000a__x000a_"/>
    <s v="Number of currently pregnant women (aged 15–49 years) who were attended ANC early (in 1st trimester) during current pregnancy"/>
    <s v="Total number of currently pregnant women (15-49 years)"/>
    <s v="During current pregnancy period"/>
    <s v="Standard (DHS)"/>
  </r>
  <r>
    <x v="4"/>
    <x v="2"/>
    <x v="1"/>
    <x v="6"/>
    <s v="Current pregnancy (CP) interventions"/>
    <s v="Supplementation - Any iron supplementation (currently pregnant) "/>
    <s v="% of currently pregnant women (15-49 years) who received or bought any tablet or syrup that contains iron"/>
    <s v="During this pregnancy, were you given, or did you buy any tablet or syrup that contains iron? _x000a__x000a_"/>
    <s v="Number of currently pregnant women (15-49 years) who received or bought any tablet or syrup that contains iron"/>
    <s v="Number of currently pregnant women (15-49 years)"/>
    <s v="During current pregnancy period"/>
    <s v="Pilot (new)"/>
  </r>
  <r>
    <x v="4"/>
    <x v="2"/>
    <x v="1"/>
    <x v="6"/>
    <s v="Current pregnancy (CP) interventions"/>
    <s v="Supplementation - MMS tablet or FullCare of (currently pregnant)"/>
    <s v="% of currently pregnant women (15-49 years) who received or bought MMS tablet or FullCare in this pregnancy"/>
    <s v="During this pregnancy, were you given or did you buy any of the following:_x000a_"/>
    <s v="Numberof currently pregnant women (15-49 years) who received or bought MMS tablet or FullCare in this pregnancy"/>
    <s v="Total number of currently pregnant women (15-49 years)"/>
    <s v="During current pregnancy period"/>
    <s v="Pilot (new)"/>
  </r>
  <r>
    <x v="4"/>
    <x v="2"/>
    <x v="1"/>
    <x v="6"/>
    <s v="Current pregnancy (CP) interventions"/>
    <s v="Iron supplementation MMS (current pregnancy)"/>
    <s v="% of currently pregnant women (15-49 years) who received or bought MMS tablet during this pregnancy"/>
    <s v="During this pregnancy, were you given or did you buy any of the following:_x000a_"/>
    <s v="Number of currently pregnant women (15-49 years) who received or bought MMS tablet during this pregnancy"/>
    <s v="Total number of currently pregnant women (15-49 years)"/>
    <s v="During current pregnancy period"/>
    <s v="Pilot (new)"/>
  </r>
  <r>
    <x v="4"/>
    <x v="2"/>
    <x v="1"/>
    <x v="6"/>
    <s v="Current pregnancy (CP) interventions"/>
    <s v="Iron supplementation - Iron tablet/Iron folic acid (current pregnancy)"/>
    <s v="% of currently pregnant women (15-49 years) who received or bought iron tablet/iron folic acid during this pregnancy"/>
    <s v="During this pregnancy, were you given or did you buy any of the following:_x000a_"/>
    <s v="Number of currently pregnant women (15-49 years) who received or bought Iron tablet/Iron folic acid during their current pregnancy"/>
    <s v="Total number of currently pregnant women (15-49 years)"/>
    <s v="During current pregnancy period"/>
    <s v="Pilot (new)"/>
  </r>
  <r>
    <x v="4"/>
    <x v="2"/>
    <x v="1"/>
    <x v="6"/>
    <s v="Current pregnancy (CP) interventions"/>
    <s v="Iron supplementation - other iron supplements (current pregnancy)"/>
    <s v="% of currently pregnant women (15-49 years) who received or bought other iron supplements during this pregnancy"/>
    <s v="During this pregnancy, were you given or did you buy any of the following:_x000a_"/>
    <s v="Number of currently pregnant women (15-49 years) who received or bought other iron supplements during their current pregnancy"/>
    <s v="Total number of currently pregnant women (15-49 years)"/>
    <s v="During current pregnancy period"/>
    <s v="Pilot (new)"/>
  </r>
  <r>
    <x v="4"/>
    <x v="2"/>
    <x v="1"/>
    <x v="6"/>
    <s v="Current pregnancy (CP) interventions"/>
    <s v="Iron supplementation - timing of initiation (current pregnancy) "/>
    <s v="% of currently pregnant women (15-49 years) started to consume iron-containing supplements in [1st Trimester]"/>
    <s v="How many months pregnant were you when you first started taking [INSERT NAME OF PRODUCT FROM CP.14]?_x000a__x000a_"/>
    <s v="Number of currently pregnant women (15-49 years) started to consume iron-containing supplements in [1st Trimester]"/>
    <s v="Total number of currently pregnant women (15-49 years)"/>
    <s v="During current pregnancy period"/>
    <s v="Pilot (new)"/>
  </r>
  <r>
    <x v="4"/>
    <x v="2"/>
    <x v="1"/>
    <x v="6"/>
    <s v="Current pregnancy (CP) interventions"/>
    <s v="Iron supplementation - adherence in previous month (current pregnancy)"/>
    <s v="% of currently pregnant women (15-49 years) who consumed any iron containing supplements for at least X days during their current pregnancy  "/>
    <s v="How many days did you take iron containing supplements in the last month?_x000a__x000a_"/>
    <s v="Number of currently pregnant women (aged 15 to 49 years) who consumed iron-containing supplements for at least X days in previous month_x000a_"/>
    <s v="Total number of currently pregnant women (15-49 years)"/>
    <s v="During current pregnancy period"/>
    <s v="Pilot (new)"/>
  </r>
  <r>
    <x v="4"/>
    <x v="2"/>
    <x v="1"/>
    <x v="6"/>
    <s v="Current pregnancy (CP) interventions"/>
    <s v="Iron supplementation - typical adherence per month (current pregnancy)"/>
    <s v="% of currently pregnant women (15-49 years) who reported typical consumption of iron containing supplements for at least following days per month during their current pregnancy_x000a_  i. 1-9 days _x000a_  ii. 10-19 days_x000a_  iii. 20-30 days "/>
    <s v="How many days did you take iron containing supplements in the last month?_x000a__x000a_"/>
    <s v="% of currently pregnant women (15-49 years) who reported typical consumption of iron containing supplements for at least following days per month during their current pregnancy_x000a_  i. 1-9 days _x000a_  ii. 10-19 days_x000a_  iii. 20-30 days "/>
    <s v="Total number of currently pregnant women (15-49 years)"/>
    <s v="Last month"/>
    <s v="Pilot (new)"/>
  </r>
  <r>
    <x v="8"/>
    <x v="2"/>
    <x v="1"/>
    <x v="6"/>
    <s v="Current pregnancy (CP) interventions"/>
    <s v="Counseling- taking iron supplements (current pregnancy)"/>
    <s v="% of currently pregnant women (aged 15 to 49 years) who were counseled on consuming iron supplements and its benefits and side effects during their current pregnancy by any provider"/>
    <s v="During this pregnancy has any health care provider or a health worker, or a nutrition worker talked with you about following?_x000a_Taking iron supplements_x000a_Benefits of iron supplements_x000a_Side effects of iron supplements_x000a__x000a_"/>
    <s v="Number of currently pregnant women (aged 15 to 49 years) who were counseled on consuming iron supplements and its benefits and side effects during their current pregnancy by any provider"/>
    <s v="Total number of currently pregnant women (15-49 years)"/>
    <s v="During current pregnancy period"/>
    <s v="Pilot (new)"/>
  </r>
  <r>
    <x v="4"/>
    <x v="2"/>
    <x v="1"/>
    <x v="6"/>
    <s v="Current pregnancy (CP) interventions"/>
    <s v="Calcium supplementation - any Calcium (current pregnancy)"/>
    <s v="% of currently pregnant women (15-49 years) who received or bought any tablets or syrup that contained calcium during their current pregnancy"/>
    <s v="During this pregnancy, were you given, or did you buy any tablet or syrup that contains calcium? _x000a__x000a_"/>
    <s v="Number of currently pregnant women (15-49 years) who received or bought any tablets or syrup that contained calcium during their current pregnancy"/>
    <s v="Total number of currently pregnant women (15-49 years)"/>
    <s v="During current pregnancy period"/>
    <s v="Pilot (new)"/>
  </r>
  <r>
    <x v="4"/>
    <x v="2"/>
    <x v="1"/>
    <x v="6"/>
    <s v="Current pregnancy (CP) interventions"/>
    <s v="Calcium supplementation - timing of initiation (current pregnancy)"/>
    <s v="% of currently pregnant women (15-49 years) started to consume calcium supplements in 1st trimester during their current pregnancy"/>
    <s v="How many months pregnant were you when you first started taking calcium supplements?_x000a_"/>
    <s v="Number of currently pregnant women (15-49 years) started to consume calcium supplements in 1st trimester"/>
    <s v="Total number of currently pregnant women (15-49 years)"/>
    <s v="During current pregnancy period"/>
    <s v="Pilot (new)"/>
  </r>
  <r>
    <x v="4"/>
    <x v="2"/>
    <x v="1"/>
    <x v="6"/>
    <s v="Current pregnancy (CP) interventions"/>
    <s v="Calcium supplementation - adherence in previous month (current pregnancy)"/>
    <s v="% of currently pregnant women (15-49 years) who reported typical consumption of calcium containing supplements for at least following days per month during their current pregnancy_x000a_  i. 1-9 days _x000a_  ii. 10-19 days_x000a_  iii. 20-30 days "/>
    <s v="How many days did you take calciumg supplements in the last month?_x000a__x000a_"/>
    <s v="Number of currently pregnant women (aged 15 to 49 years) who consumed calcium supplements for at least X days in previous month"/>
    <s v="Total number of currently pregnant women (15-49 years)"/>
    <s v="Last month"/>
    <s v="Pilot (new)"/>
  </r>
  <r>
    <x v="8"/>
    <x v="2"/>
    <x v="1"/>
    <x v="6"/>
    <s v="Current pregnancy (CP) interventions"/>
    <s v="Counseling- taking calcium supplements (current pregnancy)"/>
    <s v="% of currently pregnant women (aged 15 to 49 years) who were counseled on consuming calcium supplements and its benefits and side effects during their current pregnancy by any provider"/>
    <s v="During this pregnancy has any health care provider or a health worker, or a nutrition worker talked with you about following?_x000a_Taking calcium supplements_x000a_Benefits of calcium supplements_x000a_Side effects of calcium supplements_x000a__x000a_"/>
    <s v="Number of currently pregnant women (aged 15 to 49 years) who were counseled on consuming calcium supplements and its benefits and side effects during their current pregnancy by any provider"/>
    <s v="Total number of currently pregnant women (15-49 years)"/>
    <s v="During current pregnancy period"/>
    <s v="Pilot (new)"/>
  </r>
  <r>
    <x v="4"/>
    <x v="2"/>
    <x v="1"/>
    <x v="6"/>
    <s v="Current pregnancy (CP) interventions"/>
    <s v="Vitamin A (current pregnancy)"/>
    <s v="% of currently pregnant women (15-49 years) who received or bought any vitamin A capsule during their current pregnancy"/>
    <s v="During this pregnancy, were you given, or did you buy a vitamin A capsule?_x000a__x000a_"/>
    <s v="Number of currently pregnant women (15-49 years) who received or bought any vitamin A capsule during their current pregnancy"/>
    <s v="Total number of currently pregnant women (15-49 years) "/>
    <s v="During current pregnancy period"/>
    <s v="Pilot (new)"/>
  </r>
  <r>
    <x v="5"/>
    <x v="2"/>
    <x v="1"/>
    <x v="6"/>
    <s v="Current pregnancy (CP) interventions"/>
    <s v="Deworming (current pregnancy)"/>
    <s v="% of currently pregnant women (15-49 years) who received any deworming tablets during their current pregnancy"/>
    <s v="During this pregnancy, were you given, or did you buy any tablets for intestinal worms? _x000a__x000a__x000a_"/>
    <s v="Number of currently pregnant women (15-49 years) who received any deworming tablets during their current pregnancy"/>
    <s v="Total number of currently pregnant women (15-49 years) "/>
    <s v="During current pregnancy period"/>
    <s v="Standard (DHS)"/>
  </r>
  <r>
    <x v="7"/>
    <x v="2"/>
    <x v="1"/>
    <x v="7"/>
    <s v="Current pregnancy (CP) interventions"/>
    <s v="Tetanus toxoid (current pregnancy)"/>
    <s v="% of currently pregnant women (15-49 years) who received 2 tetanus shots during their current pregnancy"/>
    <s v="At any time before this pregnancy, were you given an injection in the arm to prevent the baby from getting tetanus after birth?_x000a__x000a_Before this pregnancy, how many times did you receive a tetanus injection?_x000a_"/>
    <s v="Number of currently pregnant women (15-49 years) who received 2 tetanus shots during their current pregnancy"/>
    <s v="Total number of currently pregnant women (15-49 years) "/>
    <s v="During current pregnancy period"/>
    <s v="Standard (DHS)"/>
  </r>
  <r>
    <x v="7"/>
    <x v="2"/>
    <x v="1"/>
    <x v="7"/>
    <s v="Current pregnancy (CP) interventions"/>
    <s v="Antenatal care- Hypertension screening (current pregnancy)"/>
    <s v="% of currently pregnant women (aged 15–49 years) who had their blood pressure measured during their current pregnancy."/>
    <s v="As part of your antenatal care during this pregnancy did a health care provider do any of the following?_x000a_Measure your blood pressure_x000a_"/>
    <s v="Number of currently pregnant women (aged 15–49) who had their blood pressure measured during their current pregnancy."/>
    <s v="Total number of currently pregnant women (15-49 years)"/>
    <s v="During current pregnancy period"/>
    <s v="Pilot (new)"/>
  </r>
  <r>
    <x v="7"/>
    <x v="2"/>
    <x v="1"/>
    <x v="7"/>
    <s v="Current pregnancy (CP) interventions"/>
    <s v="Antenatal care- Diabetes screening (current pregnancy)"/>
    <s v="% of currently pregnant women (aged 15–49) who had their blood glucose level tested during their current pregnancy."/>
    <s v="As part of your antenatal care during this pregnancy did a health care provider do any of the following?_x000a_Taken blood sample for blood sugar test_x000a__x000a_"/>
    <s v="Number of currently pregnant women (aged 15–49) who had their blood glucose level tested during their current pregnancy."/>
    <s v="Total number of currently pregnant women (15-49 years)"/>
    <s v="During current pregnancy period"/>
    <s v="Pilot (new)"/>
  </r>
  <r>
    <x v="7"/>
    <x v="2"/>
    <x v="1"/>
    <x v="7"/>
    <s v="Current pregnancy (CP) interventions"/>
    <s v="Antenatal care- Anemia screening (current pregnancy)"/>
    <s v="% of currently pregnant women (aged 15–49) who had their hemoglobin level tested during their current pregnancy."/>
    <s v="As part of your antenatal care during this pregnancy did a health care provider do any of the following?_x000a__x000a_Taken blood sample for anemia test (Hemoglobin)_x000a__x000a_"/>
    <s v="Number of currently pregnant women (aged 15–49) who had their hemoglobin level tested during their current pregnancy."/>
    <s v="Total number of currently pregnant women (15-49 years)"/>
    <s v="During current pregnancy period"/>
    <s v="Pilot (new)"/>
  </r>
  <r>
    <x v="7"/>
    <x v="2"/>
    <x v="1"/>
    <x v="7"/>
    <s v="Current pregnancy (CP) interventions"/>
    <s v="Antenatal care- Anemic (current pregnancy)"/>
    <s v="% of currently pregnant women (aged 15–49 years) identified as anemic during their current pregnancy"/>
    <s v="During this pregnancy, have you ever been diagnosed as anemic (i.e level of hemoglobin is less than 11 g/dl in your blood sample)?_x000a__x000a_"/>
    <s v="Number of currently pregnant women (aged 15–49) identified as anemic during their current pregnancy"/>
    <s v="Total number of currently pregnant women (15-49 years)"/>
    <s v="During current pregnancy period"/>
    <s v="Pilot (new)"/>
  </r>
  <r>
    <x v="7"/>
    <x v="2"/>
    <x v="1"/>
    <x v="7"/>
    <s v="Current pregnancy (CP) interventions"/>
    <s v="Antenatal care- Anemia treatment (current pregnancy)"/>
    <s v="% of currently pregnant women (aged 15 to 49 years) who received treatment for anemia after being identified as anemic during their current pregnancy "/>
    <s v="Did you receive any treatment for anemia?_x000a__x000a_This is a follow up question if a woman was diagnosed with anemia._x000a__x000a_"/>
    <s v="Number of currently pregnant women (aged 15 to 49 years) who received treatment for anemia after being identified as anemic during their current pregnancy "/>
    <s v="Total number of currently pregnant women (15-49 years) who were identified as anemic"/>
    <s v="During current pregnancy period"/>
    <s v="Pilot (new)"/>
  </r>
  <r>
    <x v="7"/>
    <x v="2"/>
    <x v="1"/>
    <x v="6"/>
    <s v="Current pregnancy (CP) interventions"/>
    <s v="Weight assessment (current pregnancy)"/>
    <s v="% of currently pregnant women (aged 15 to 49 years) who weighed during their current pregnancy by any provider"/>
    <s v="As part of your antenatal care during this pregnancy did a health care provider do the following?_x000a__x000a_Check your weight_x000a__x000a_"/>
    <s v="Number of currently pregnant women (aged 15 to 49 years) who weighed during their current pregnancy by any provider"/>
    <s v="Total number of currently pregnant women (15-49 years)"/>
    <s v="During current pregnancy period"/>
    <s v="Pilot (new)"/>
  </r>
  <r>
    <x v="8"/>
    <x v="2"/>
    <x v="1"/>
    <x v="6"/>
    <s v="Current pregnancy (CP) interventions"/>
    <s v="Counseling- about weight (current pregnancy)"/>
    <s v="% of currently pregnant women (aged 15 to 49 years) who were counseled after weighing during their current pregnancy by any provider"/>
    <s v="As part of your antenatal care during this pregnancy did a health care provider do the following?_x000a__x000a_Talk with you about your weight gain_x000a__x000a_"/>
    <s v="Number of currently pregnant women (aged 15 to 49 years) who were counseled after weighing during their current pregnancy by any provider"/>
    <s v="Total number of currently pregnant women (15-49 years)"/>
    <s v="During current pregnancy period"/>
    <s v="Pilot (new)"/>
  </r>
  <r>
    <x v="9"/>
    <x v="2"/>
    <x v="1"/>
    <x v="6"/>
    <s v="Current pregnancy (CP) interventions"/>
    <s v="Underweight (current pregnancy)_x000a__x000a_"/>
    <s v="% of currently pregnant women (aged 15 to 49 years) who were identified as malnourished during their current pregnancy*_x000a__x000a_*Not coverage, screening measure_x000a_"/>
    <s v="During this pregnancy, have you been told you are underweight by a health care provider?_x000a__x000a_"/>
    <s v="Number of currently pregnant women (aged 15 to 49 years) who were identified as underweight during their current pregnancy "/>
    <s v="Total number of currently pregnant women (15-49 years)"/>
    <s v="During current pregnancy period"/>
    <s v="Pilot (new)"/>
  </r>
  <r>
    <x v="9"/>
    <x v="2"/>
    <x v="1"/>
    <x v="6"/>
    <s v="Current pregnancy (CP) interventions"/>
    <s v="Supplementary nutrition (current pregnancy)"/>
    <s v="% of currently pregnant women (aged 15 to 49 years) who were identified as malnourished and received supplementary nutrition information during their current pregnancy "/>
    <s v="When you were told you are underweight, did you receive any information on how to prepare nutritious foods like khichuri and halwa from a health care provider?_x000a__x000a_This is a follow up question if a woman is identified as malnourished._x000a__x000a__x000a_"/>
    <s v="Number of currently pregnant women (aged 15 to 49 years) who were identified as malnourished and received information on how to prepare nutritious foods like khichuri and halwa from a health care provider"/>
    <s v="Total number of currently pregnant women (15-49 years) who were identified as malnourished during their current pregnancy"/>
    <s v="During current pregnancy period"/>
    <s v="Pilot (new)"/>
  </r>
  <r>
    <x v="7"/>
    <x v="2"/>
    <x v="1"/>
    <x v="7"/>
    <s v="Current pregnancy (CP) interventions"/>
    <s v="Regular use of mosquito net (current pregnancy)"/>
    <s v="% of currently pregnant women (aged 15 to 49 years) who are using mosquito net regularly during their current pregnancy "/>
    <s v="During this pregnancy, did you use a mosquito net regularly, sometimes, or never?_x000a__x000a_"/>
    <s v="Number of currently pregnant women (aged 15 to 49 years) who are using mosquito net regularly during their current pregnancy "/>
    <s v="Total number of currently pregnant women (15-49 years)"/>
    <s v="During current pregnancy period"/>
    <s v="Pilot (RADAR Survey)"/>
  </r>
  <r>
    <x v="7"/>
    <x v="2"/>
    <x v="1"/>
    <x v="7"/>
    <s v="Current pregnancy (CP) interventions"/>
    <s v="Malaria prevention (current pregnancy)"/>
    <s v="% of currently pregnant women (aged 15 to 49 years) who are taking FP Fansidar during their current pregnancy "/>
    <s v="During this pregnancy, did you take FP Fansidar to keep you from getting malaria?_x000a__x000a_"/>
    <s v="Number of currently pregnant women (aged 15 to 49 years) who are taking FP Fansidar during their current pregnancy "/>
    <s v="Total number of currently pregnant women (15-49 years)"/>
    <s v="During current pregnancy period"/>
    <s v="Pilot (RADAR Survey)"/>
  </r>
  <r>
    <x v="8"/>
    <x v="2"/>
    <x v="1"/>
    <x v="6"/>
    <s v="Current pregnancy (CP) interventions"/>
    <s v="Counseling- diet (current pregnancy)"/>
    <s v="% of currently pregnant women (aged 15 to 49 years) who were counseled on eating an additional amount of food and a variety of foods during their current pregnancy "/>
    <s v="During this pregnancy did a health care provider or a health worker or a nutrition worker discuss with you about following_x000a__x000a_Eating additional amount of food and a variety of foods?_x000a__x000a_"/>
    <s v="Number of currently pregnant women (aged 15 to 49 years) who were counseled on eating an additional amount of food and a variety of foods during their current pregnancy "/>
    <s v="Total number of currently pregnant women (15-49 years)"/>
    <s v="During current pregnancy period"/>
    <s v="Standard (DHS)"/>
  </r>
  <r>
    <x v="8"/>
    <x v="2"/>
    <x v="1"/>
    <x v="7"/>
    <s v="Current pregnancy (CP) interventions"/>
    <s v="Counseling- institutional delivery (current pregnancy)"/>
    <s v="% of currently pregnant women (aged 15 to 49 years) in their third trimester who were counseled on importance of institutional delivery during their current pregnancy "/>
    <s v="During this pregnancy, did anyone (add health workers in Bangladesh) talk with you about the following _x000a__x000a_Importance of institutional delivery_x000a__x000a_"/>
    <s v="Number of currently pregnant women (aged 15 to 49 years) in their third trimester who were counseled on importance of institutional delivery during their current pregnancy "/>
    <s v="Total number of currently pregnant women (15-49 years) in their 3rd trimester"/>
    <s v="During current pregnancy period"/>
    <s v="Standard (DHS)"/>
  </r>
  <r>
    <x v="8"/>
    <x v="2"/>
    <x v="1"/>
    <x v="8"/>
    <s v="Current pregnancy (CP) interventions"/>
    <s v="Counseling- cord care (current pregnancy)"/>
    <s v="% of currently pregnant women (aged 15 to 49 years) in their third trimester who were counseled about cord care during their current pregnancy "/>
    <s v="During this pregnancy, did anyone (add health workers in Bangladesh) talk with you about the following _x000a__x000a_Cord care_x000a__x000a_"/>
    <s v="Number of currently pregnant women (aged 15 to 49 years) in their third trimester who were counseled on cord care during their current pregnancy "/>
    <s v="Total number of currently pregnant women (15-49 years) in their 3rd trimester"/>
    <s v="During current pregnancy period"/>
    <s v="Standard (DHS)"/>
  </r>
  <r>
    <x v="8"/>
    <x v="2"/>
    <x v="1"/>
    <x v="9"/>
    <s v="Current pregnancy (CP) interventions"/>
    <s v="Counseling- Exclusive breastfeeding (current pregnancy)"/>
    <s v="% of currently pregnant women (aged 15 to 49 years) in their third trimester who were counseled about exclusive breastfeeding during their current pregnancy "/>
    <s v="During this pregnancy, did anyone (add health workers in Bangladesh) talk with you about the following_x000a__x000a_Exclusive Breastfeeding_x000a__x000a_"/>
    <s v="Number of currently pregnant women (aged 15 to 49 years) in their third trimester who were counseled about exclusive breastfeeding during their current pregnancy "/>
    <s v="Total number of currently pregnant women (15-49 years) in their 3rd trimester"/>
    <s v="During current pregnancy period"/>
    <s v="Standard (DHS)"/>
  </r>
  <r>
    <x v="8"/>
    <x v="2"/>
    <x v="1"/>
    <x v="10"/>
    <s v="Current pregnancy (CP) interventions"/>
    <s v="Counseling- keeping baby warm (current pregnancy)"/>
    <s v="% of currently pregnant women (aged 15 to 49 years) in their third trimester who were counseled about keeping baby warm during their current pregnancy "/>
    <s v="During this pregnancy, did anyone (add health workers in Bangladesh) talk with you about the following _x000a__x000a_Keeping the baby warm_x000a__x000a_"/>
    <s v="Number of currently pregnant women (aged 15 to 49 years) in their third trimester who were counseled about keeping baby warm during their current pregnancy "/>
    <s v="Total number of currently pregnant women (15-49 years) in their 3rd trimester"/>
    <s v="During current pregnancy period"/>
    <s v="Standard (DHS)"/>
  </r>
  <r>
    <x v="7"/>
    <x v="3"/>
    <x v="1"/>
    <x v="7"/>
    <s v="Past pregnancy (PP) interventions"/>
    <s v="Antenatal care- At least once"/>
    <s v="% of women (15-49 years) with a live and/or still birth in the last 2 years preceding the survey who received ANC at least once during their pregnancy that led to a live and/or still birth by any provider"/>
    <s v="How many times did you receive antenatal care by any healthcare provider during your pregnancy with?"/>
    <s v="Number of women (15-49 years) with a live and/or still birth in the last 2 years preceding the survey who received ANC at least once during their pregnancy that led to a live and/or still birth by any provider"/>
    <s v="Total number of women (aged 15–49 years) with a live and/or still birth in the last 2 years"/>
    <s v="Last pregnancy that led to a live and/or still birth in the last 2 years"/>
    <s v="Standard (DHS)"/>
  </r>
  <r>
    <x v="7"/>
    <x v="3"/>
    <x v="1"/>
    <x v="7"/>
    <s v="Past pregnancy (PP) interventions"/>
    <s v="Antenatal care- Four ANC"/>
    <s v="% of women (15-49 years) with a live and/or still birth in the last 2 years preceding the survey who received ANC at least four times during their pregnancy that led to a live and/or still birth by any provider"/>
    <s v="How many times did you receive antenatal care by any healthcare provider during your pregnancy with?"/>
    <s v="Number of women (15-49 years) with a live and/or still birth in the last 2 years preceding the survey who received atleast four times during their pregnancy that led to a live and/or still birth by any provider"/>
    <s v="Total number of women (aged 15–49 years) with a live and/or still birth in the last 2 years"/>
    <s v="Last pregnancy that led to a live and/or still birth in the last 2 years"/>
    <s v="Standard (DHS)"/>
  </r>
  <r>
    <x v="7"/>
    <x v="3"/>
    <x v="1"/>
    <x v="7"/>
    <s v="Past pregnancy (PP) interventions"/>
    <s v="Antenatal care- Early ANC"/>
    <s v="% of women (15-49 years) with a live and/or still birth in the last 2 years preceding the survey who were attended early (in the first trimester) during their pregnancy that led to a live and/or still birth by any provider"/>
    <s v="How many months pregnant were you when you first received antenatal care?"/>
    <s v="Number of women (15-49 years) with a live and/or still birth in the last 2 years preceding the survey who were attended early (in the first trimester) during their pregnancy that led to a live and/or still birth by any provider"/>
    <s v="Total number of women (aged 15–49 years) with a live and/or still birth in the last 2 years"/>
    <s v="Last pregnancy that led to a live and/or still birth in the last 2 years"/>
    <s v="Standard (DHS)"/>
  </r>
  <r>
    <x v="4"/>
    <x v="3"/>
    <x v="1"/>
    <x v="6"/>
    <s v="Past pregnancy (PP) interventions"/>
    <s v="Supplementation - Any iron supplementation "/>
    <s v="% of women (15-49 years) with a live and/or still birth in the last 2 years preceding the survey who bought or received any tablet or syrup that contains iron during their pregnancy that led to a live and/or still birth"/>
    <s v="During your pregnancy with (____), were you given, or did you buy any iron tablet or iron syrup or iron syrup multiple micronutrient supplement? _x000a__x000a_SHOW TABLET/SYRUP"/>
    <s v="Number of women (15-49 years) with a live and/or still birth in the last 2 years preceding the survey who bought or received any tablet or syrup that contains iron during their pregnancy that led to a live and/or still birth"/>
    <s v="Total number of women (aged 15–49 years) with a live and/or still birth in the last 2 years"/>
    <s v="Last pregnancy that led to a live and/or still birth in the last 2 years"/>
    <s v="Standard (DHS)"/>
  </r>
  <r>
    <x v="4"/>
    <x v="3"/>
    <x v="1"/>
    <x v="6"/>
    <s v="Past pregnancy (PP) interventions"/>
    <s v="Supplementation type- MMS tablet, FullCare"/>
    <s v="% of women (15-49 years) with a live and/or still birth in the last 2 years preceding the survey who bought or received MMS tablet or FullCare during their pregnancy that led to a live and/or still birth"/>
    <s v="Which type of iron containing product were you given or did you buy during this pregnancy?_x000a__x000a_"/>
    <s v="Number of women (15-49 years) with a live and/or still birth in the last 2 years preceding the survey who bought or received MMS tablet or FullCare during their pregnancy that led to a live and/or still birth"/>
    <s v="Total number of women (aged 15–49 years) with a live and/or still birth in the last 2 years"/>
    <s v="Last pregnancy that led to a live and/or still birth in the last 2 years"/>
    <s v="Adapted (DHS/DataDENT)"/>
  </r>
  <r>
    <x v="4"/>
    <x v="3"/>
    <x v="1"/>
    <x v="6"/>
    <s v="Past pregnancy (PP) interventions"/>
    <s v="Supplementation type-supplements with multiple micronutrients"/>
    <s v="% of women (15-49 years) with a live and/or still birth in the last 2 years preceding the survey who bought or received supplements with multiple micronutrients during their pregnancy that led to live and/or still birth"/>
    <s v="Which type of iron containing product were you given or did you buy during this pregnancy?_x000a__x000a_"/>
    <s v="Number of women (15-49 years) with a live and/or still birth in the last 2 years preceding the survey who bought or received supplements with multiple micronutrients during their pregnancy that led to live and/or still birth"/>
    <s v="Total number of women (aged 15–49 years) with a live and/or still birth in the last 2 years"/>
    <s v="Last pregnancy that led to a live and/or still birth in the last 2 years"/>
    <s v="Adapted (DHS/DataDENT)"/>
  </r>
  <r>
    <x v="4"/>
    <x v="3"/>
    <x v="1"/>
    <x v="6"/>
    <s v="Past pregnancy (PP) interventions"/>
    <s v="Supplementation type- iron tablet/iron folic acid"/>
    <s v="% of women (15-49 years) with a live and/or still birth in the last 2 years preceding the survey who bought or received iron tablet/iron folic acid during their pregnancy that led to live and/or still birth"/>
    <s v="Which type of iron containing product were you given or did you buy during this pregnancy?_x000a_"/>
    <s v="Number of women (15-49 years) with a live and/or still birth in the last 2 years preceding the survey who bought or received iron tablet/iron folic acid during their pregnancy that led to live and/or still birth"/>
    <s v="Total number of women (aged 15–49 years) with a live and/or still birth in the last 2 years"/>
    <s v="Last pregnancy that led to a live and/or still birth in the last 2 years"/>
    <s v="Adapted (DHS/DataDENT)"/>
  </r>
  <r>
    <x v="4"/>
    <x v="3"/>
    <x v="1"/>
    <x v="6"/>
    <s v="Past pregnancy (PP) interventions"/>
    <s v="Supplementation type- others "/>
    <s v="% of women (15-49 years) with a live and/or still birth in the last 2 years preceding the survey who bought or received any other supplements containing iron or folic acid during their pregnancy that led to live and/or still birth"/>
    <s v="Which type of iron containing product were you given or did you buy during this pregnancy?_x000a__x000a_"/>
    <s v="Number of women (15-49 years) with a live and/or still birth in the last 2 years preceding the survey who bought or received any other supplements containing iron or folic acid during their pregnancy that led to live and/or still birth"/>
    <s v="Total number of women (aged 15–49 years) with a live and/or still birth in the last 2 years"/>
    <s v="Last pregnancy that led to a live and/or still birth in the last 2 years"/>
    <s v="Adapted (DHS/DataDENT)"/>
  </r>
  <r>
    <x v="4"/>
    <x v="3"/>
    <x v="1"/>
    <x v="6"/>
    <s v="Past pregnancy (PP) interventions"/>
    <s v="Iron supplementation type- timing of initiation"/>
    <s v="% of women (15-49 years) with a live and/or still birth in the last 2 years preceding the survey started consuming any iron-containing supplements during [1st Trimester] "/>
    <s v="How many months pregnant were you when you first started taking tablets that contain calcium during your pregnancy with?"/>
    <s v="Number of women (15-49 years) with a live and/or still birth in the last 2 years preceding the survey started consuming any iron-containing supplements during [1st Trimester] "/>
    <s v="Total number of women (aged 15–49 years) with a live and/or still birth in the last 2 years"/>
    <s v="Last pregnancy that led to a live and/or still birth in the last 2 years"/>
    <s v="Adapted (DHS/DataDENT)"/>
  </r>
  <r>
    <x v="4"/>
    <x v="3"/>
    <x v="1"/>
    <x v="6"/>
    <s v="Past pregnancy (PP) interventions"/>
    <s v="Iron supplementation - days consumed- 90+ days"/>
    <s v="% of women (15-49 years) with a live or still birth in the last 2 years preceding the survey who consumed any iron containing supplements for at least following days during their pregnancy that led to live or still birth:_x000a_    i. 90+ days_x000a_    ii. 180 + days_x000a__x000a_  "/>
    <s v="During the whole pregnancy with (___), for how many days did you take [NAME OF PRODUCT FROM PP.14]?"/>
    <s v="Number of women (15-49 years) with a live or still birth in the last 2 years preceding the survey who consumed any iron containing supplements for at least 90+ or 180+ days during their pregnancy that led to live or still birth:_x000a_  _x000a_  "/>
    <s v="Total number of women (aged 15–49 years) with a live and/or still birth in the last 2 years"/>
    <s v="Last pregnancy that led to a live or still birth in the last 2 years"/>
    <s v="Adapted (DHS/DataDENT)"/>
  </r>
  <r>
    <x v="4"/>
    <x v="3"/>
    <x v="1"/>
    <x v="6"/>
    <s v="Past pregnancy (PP) interventions"/>
    <s v="Iron supplementation - months of supplementation "/>
    <s v="% of women (15-49 years) with a live and/or still birth in the last 2 years preceding the survey who consumed any iron containing supplements for at least following months of their pregnancy that led to a live and/or still birth_x000a_  I. 1-3 months_x000a_  ii. 4-6 months_x000a_  iii. 7-9 months"/>
    <s v="During your pregnancy with, how many months did you take tablets that contain calcium? _x000a__x000a_INSTRUCTION: SHOW VISUAL AID OF CALCIUM"/>
    <s v="Number of women (15-49 years) with a live and/or still birth in the last 2 years preceding the survey who consumed any iron containing supplements for at least following months of their pregnancy that led to a live and/or still birth_x000a_  I. 1-3 months_x000a_  ii. 4-6 months_x000a_  iii. 7-9 months"/>
    <s v="Total number of women (aged 15–49 years) with a live and/or still birth in the last 2 years"/>
    <s v="Last pregnancy that led to a live and/or still birth in the last 2 years"/>
    <s v="Adapted (DHS/DataDENT)"/>
  </r>
  <r>
    <x v="4"/>
    <x v="3"/>
    <x v="1"/>
    <x v="6"/>
    <s v="Past pregnancy (PP) interventions"/>
    <s v="Iron supplementation - typical adherence per month "/>
    <s v="% of women (15-49 years) with a live and/or still birth in the last 2 years preceding the survey who reported typical consumption of iron containing supplements for at least following days per month during their pregnancy that led to live and/or still birth_x000a_  i. 1-9 days _x000a_  ii. 10-19 days_x000a_  iii. 20-30 days "/>
    <s v="During your pregnancy with, how many days a month did you usually take tablets that contain iron? _x000a__x000a_"/>
    <s v="Number of women (15-49 years) with a live and/or still birth in the last 2 years preceding the survey who reported typical consumption of iron containing supplements for at least following days per month during their pregnancy that led to live and/or still birth_x000a_  i. 1-9 days _x000a_  ii. 10-19 days_x000a_  iii. 20-30 days "/>
    <s v="Total number of women (aged 15–49 years) with a live and/or still birth in the last 2 years"/>
    <s v="Last pregnancy that led to a live and/or still birth in the last 2 years"/>
    <s v="Adapted (DHS/DataDENT)"/>
  </r>
  <r>
    <x v="8"/>
    <x v="3"/>
    <x v="1"/>
    <x v="6"/>
    <s v="Past pregnancy (PP) interventions"/>
    <s v="Iron supplementation - counseling"/>
    <s v="% of women (15-49 years) with a live and/or still birth in the last 2 years preceding the survey who were counseled on taking iron containing supplements and its benefits and side effects during their pregnancy that led to live and/or still birth"/>
    <s v="During your pregnancy with (___) did any health care provider or a health worker, or a nutrition worker talk with you about the followings?_x000a_Taking tablets or syrup that contain iron_x000a_Benefits of tablets or syrup that contain iron_x000a_Side effects of tablets or syrup that contain iron_x000a_"/>
    <s v="Number of women (15-49 years) with a live and/or still birth in the last 2 years preceding the survey who were counseled on taking iron containing supplements and its benefits and side effects during their pregnancy that led to live and/or still birth"/>
    <s v="Total number of women (aged 15–49 years) with a live and/or still birth in the last 2 years"/>
    <s v="Last pregnancy that led to a live and/or still birth in the last 2 years"/>
    <s v="Adapted (DHS/DataDENT)"/>
  </r>
  <r>
    <x v="4"/>
    <x v="3"/>
    <x v="1"/>
    <x v="6"/>
    <s v="Past pregnancy (PP) interventions"/>
    <s v="Calcium supplementation - "/>
    <s v="% of women (15-49 years) with a live and/or birth in the last 2 years preceding the survey who received or bought any tablets that contained calcium during their pregnancy that led to a live and/or still birth"/>
    <s v="During your pregnancy with (____), were you given, or did you buy any tablets that contain calcium?_x000a__x000a_SHOW TABLET"/>
    <s v="Number of women (15-49 years) with a live and/or birth in the last 2 years preceding the survey who received or bought any tablets that contained calcium during their pregnancy that led to a live or still birth"/>
    <s v="Total number of women (aged 15–49 years) with a live and/or still birth in the last 2 years"/>
    <s v="Last pregnancy that led to a live and/or still birth in the last 2 years"/>
    <s v="Pilot (new)"/>
  </r>
  <r>
    <x v="4"/>
    <x v="3"/>
    <x v="1"/>
    <x v="6"/>
    <s v="Past pregnancy (PP) interventions"/>
    <s v="Calcium supplementation type- timing of initiation"/>
    <s v="% of women (15-49 years) with a live or still birth in the last 2 years preceding the survey started consuming calcium supplements during [1st Trimester] "/>
    <s v="How many months pregnant were you when you first started taking tablets that contain calcium during your pregnancy with (___)?"/>
    <s v="Number of women (15-49 years) with a live and/or still birth in the last 2 years preceding the survey started consuming calcium supplements during [1st Trimester] "/>
    <s v="Total number of women (aged 15–49 years) with a live and/or still birth in the last 2 years"/>
    <s v="Last pregnancy that led to a live and/or still birth in the last 2 years"/>
    <s v="Pilot (new)"/>
  </r>
  <r>
    <x v="4"/>
    <x v="3"/>
    <x v="1"/>
    <x v="6"/>
    <s v="Past pregnancy (PP) interventions"/>
    <s v="Calcium supplementation - months of supplementation "/>
    <s v="% of women (15-49 years) with a live and/or still birth in the last 2 years preceding the survey who consumed any calcium supplements for at least following months of their pregnancy that led to a live and/or still birth_x000a_  I. 1-3 months_x000a_  ii. 4-6 months_x000a_  iii. 7-9 months"/>
    <s v="During your pregnancy with (___), how many months did you take tablets that contain calcium?"/>
    <s v="Number of women (15-49 years) with a live and/or still birth in the last 2 years preceding the survey who consumed any calcium supplements for at least following months of their pregnancy that led to a live and/or still birth_x000a_  I. 1-3 months_x000a_  ii. 4-6 months_x000a_  iii. 7-9 months"/>
    <s v="Total number of women (aged 15–49 years) with a live and/or still birth in the last 2 years"/>
    <s v="Last pregnancy that led to a live and/or still birth in the last 2 years"/>
    <s v="Pilot (new)"/>
  </r>
  <r>
    <x v="4"/>
    <x v="3"/>
    <x v="1"/>
    <x v="6"/>
    <s v="Past pregnancy (PP) interventions"/>
    <s v="Calcium supplementation - typical adherence per month "/>
    <s v="% of women (15-49 years) with a live and/or still birth in the last 2 years preceding the survey who reported typical consumption of calcium supplements for at least following days per month during their pregnancy that led to live and/or still birth_x000a_  i. 1-9 days _x000a_  ii. 10-19 days_x000a_  iii. 20-30 days _x000a_"/>
    <s v="During your pregnancy with (___), how many days a MONTH did you usually take tablets that contain calcium? "/>
    <s v="% of women (15-49 years) with a live and/or still birth in the last 2 years preceding the survey who reported typical consumption of calcium supplements for at least following days per month during their pregnancy that led to live and/or still birth_x000a_  i. 1-9 days _x000a_  ii. 10-19 days_x000a_  iii. 20-30 days "/>
    <s v="Total number of women (aged 15–49 years) with a live and/or still birth in the last 2 years"/>
    <s v="Last pregnancy that led to a live and/or still birth in the last 2 years"/>
    <s v="Pilot (new)"/>
  </r>
  <r>
    <x v="4"/>
    <x v="3"/>
    <x v="1"/>
    <x v="6"/>
    <s v="Past pregnancy (PP) interventions"/>
    <s v="Calcium supplementation - days consumed- 1-89 days"/>
    <s v="% of women (15-49 years) with a live and/or still birth in the last 2 years preceding the survey who consumed any calcium supplements for at least following days during their pregnancy that led to live and/or still birth:_x000a_    i. 90+ days_x000a_    ii. 180+ days_x000a_  "/>
    <s v="During your whole pregnancy with (___), for how many days did you take tablets that contain calcium?"/>
    <s v="Number of women (15-49 years) with a live and/or still birth in the last 2 years preceding the survey who consumed any calcium supplements for at least following days during their pregnancy that led to live and/or still birth:_x000a_    i. 90+ days_x000a_    ii. 180+ days"/>
    <s v="Total number of women (aged 15–49 years) with a live and/or still birth in the last 2 years"/>
    <s v="Last pregnancy that led to a live and/or still birth in the last 2 years"/>
    <s v="Pilot (new)"/>
  </r>
  <r>
    <x v="8"/>
    <x v="3"/>
    <x v="1"/>
    <x v="6"/>
    <s v="Past pregnancy (PP) interventions"/>
    <s v="Calcium supplementation - counseling"/>
    <s v="% of women (15-49 years) with a live and/or still birth in the last 2 years preceding the survey who were counseled on taking calcium supplements and its benefits and side effects during their pregnancy that led to live and/or still birth"/>
    <s v="During your pregnancy with (____) did anyone (add health workers in Bangladesh) talk with you about ?_x000a_-Taking calcium supplementation_x000a_-Benefits of calcium supplementation_x000a_-Side effects of calcium supplementation _x000a__x000a_"/>
    <s v="Number of women (15-49 years) with a live and/or still birth in the last 2 years preceding the survey who were counseled on taking calcium supplements and its benefits and side effects during their pregnancy that led to live and/or still birth"/>
    <s v="Total number of women (aged 15–49 years) with a live and/or still birth in the last 2 years"/>
    <s v="Last pregnancy that led to a live and/or still birth in the last 2 years"/>
    <s v="Pilot (new)"/>
  </r>
  <r>
    <x v="4"/>
    <x v="3"/>
    <x v="1"/>
    <x v="6"/>
    <s v="Past pregnancy (PP) interventions"/>
    <s v="Supplementation- vitamin A"/>
    <s v="% of women (15-49 years) with a live and/or still birth in the last 2 years preceding the survey who bought or received vitamin A capsule during their pregnancy that led to a live and/or still birth"/>
    <s v="During your pregnancy with [INSERT NAME IN BH.12.1] were you given, or did you buy vitamin A capsule?_x000a__x000a_SHOW TABLET "/>
    <s v="Number of women (15-49 years) with a live and/or still birth in the last 2 years preceding the survey who bought or received vitamin A capsule during their pregnancy that led to a live and/or still birth"/>
    <s v="Total number of women (aged 15–49 years) with a live and/or still birth in the last 2 years"/>
    <s v="Last pregnancy that led to a live and/or still birth in the last 2 years"/>
    <s v="Standard (DHS)"/>
  </r>
  <r>
    <x v="5"/>
    <x v="3"/>
    <x v="1"/>
    <x v="6"/>
    <s v="Past pregnancy (PP) interventions"/>
    <s v="Deworming"/>
    <s v="% of women (15-49 years) with a live and/or still birth in the last 2 years preceding the survey who bought or received deworming tablets during their pregnancy that led to a live and/or still birth"/>
    <s v="During your pregnancy with (____), were you given, or did you buy any deworming tablets? "/>
    <s v="Number of women (15-49 years) with a live and/or still birth in the last 2 years preceding the survey who bought or received deworming tablets during their pregnancy that led to a live and/or still birth"/>
    <s v="Total number of women (aged 15–49 years) with a live and/or still birth in the last 2 years"/>
    <s v="Last pregnancy that led to a live and/or still birth in the last 2 years"/>
    <s v="Standard (DHS)"/>
  </r>
  <r>
    <x v="7"/>
    <x v="3"/>
    <x v="1"/>
    <x v="7"/>
    <s v="Past pregnancy (PP) interventions"/>
    <s v="Tetanus toxoid"/>
    <s v="% of women (15-49 years) with a live birth in the last 2 years preceding the survey who received 2 tetanus shots during their pregnancy that led to a live birth"/>
    <s v="During your pregnancy with (___), were you given an injection in the arm to prevent the baby from getting tetanus after birth?_x000a_How many such injections did you receive?"/>
    <s v="Number of women (15-49 years) with a live birth in the last 2 years preceding the survey who received 2 tetanus shots during their pregnancy that led to a live birth"/>
    <s v="Total number of women (aged 15–49 years) with a live birth in the last 2 years"/>
    <s v="Last pregnancy that led to a live in the last 2 years"/>
    <s v="Standard (DHS)"/>
  </r>
  <r>
    <x v="7"/>
    <x v="3"/>
    <x v="1"/>
    <x v="7"/>
    <s v="Past pregnancy (PP) interventions"/>
    <s v="Antenatal care- Hypertension screening"/>
    <s v="% of women (15-49 years) with a live and/or still birth in the last 2 years preceding the survey who had their blood pressure measured during their pregnancy that led to a live and/or still birth"/>
    <s v="As part of antenatal care during your pregnancy with (____), did a health care provider measure your blood pressure?"/>
    <s v="Number of women (15-49 years) with a live and/or still birth in the last 2 years preceding the survey who had their blood pressure measured during their pregnancy that led to a live and/or still birth"/>
    <s v="Total number of women (aged 15–49 years) with a live and/or still birth in the last 2 years"/>
    <s v="Last pregnancy that led to a live and/or still birth in the last 2 years"/>
    <s v="Pilot (new)"/>
  </r>
  <r>
    <x v="7"/>
    <x v="3"/>
    <x v="1"/>
    <x v="7"/>
    <s v="Past pregnancy (PP) interventions"/>
    <s v="Antenatal care- Diabetes screening"/>
    <s v="% of women (15-49 years) with a live and/or still birth in the last 2 years preceding the survey who had their blood glucose level tested during their pregnancy that led to a live and/or still birth"/>
    <s v="As part of antenatal care during your pregnancy with (____), did a health care take blood sample for blood sugar test?"/>
    <s v="Number of women (15-49 years) with a live and/or still birth in the last 2 years preceding the survey who had their blood glucose level tested during their pregnancy that led to a live and/or still birth"/>
    <s v="Total number of women (aged 15–49 years) with a live and/or still birth in the last 2 years"/>
    <s v="Last pregnancy that led to a live and/or still birth in the last 2 years"/>
    <s v="Pilot (new)"/>
  </r>
  <r>
    <x v="7"/>
    <x v="3"/>
    <x v="1"/>
    <x v="7"/>
    <s v="Past pregnancy (PP) interventions"/>
    <s v="Antenatal care- Anemia screening"/>
    <s v="% of women (15-49 years) with a live and/or still birth in the last 2 years preceding the survey who had their hemoglobin level tested during their pregnancy that led to a live and/or still birth"/>
    <s v="As part of antenatal care during your pregnancy with (____), did a health care take blood sample for anemia test?"/>
    <s v="Number of women (15-49 years) with a live and/or still birth in the last 2 years preceding the survey who had their hemoglobin level tested during their pregnancy that led to a live and/or still birth"/>
    <s v="Total number of women (aged 15–49 years) with a live and/or still birth in the last 2 years"/>
    <s v="Last pregnancy that led to a live and/or still birth in the last 2 years"/>
    <s v="Pilot (new)"/>
  </r>
  <r>
    <x v="7"/>
    <x v="3"/>
    <x v="1"/>
    <x v="7"/>
    <s v="Past pregnancy (PP) interventions"/>
    <s v="Antenatal care-_x000a_Anemic"/>
    <s v="% of women (15-49 years) with a live and/or still birth in the last 2 years preceding the survey who were diagnosed with anemia during their pregnancy that led to a live and/or still birth"/>
    <s v="During your pregnancy with (____), were you ever diagnosed with anemia (i.e level of hemoglobin is less than 11 g/dl in your blood sample)?"/>
    <s v="Number of women (15-49 years) with a live and/or still birth in the last 2 years preceding the survey who were diagnosed with anemia during their pregnancy that led to a live and/or still birth"/>
    <s v="Total number of women (aged 15–49 years) with a live and/or still birth in the last 2 years"/>
    <s v="Last pregnancy that led to a live and/or still birth in the last 2 years"/>
    <s v="Pilot (new)"/>
  </r>
  <r>
    <x v="7"/>
    <x v="3"/>
    <x v="1"/>
    <x v="7"/>
    <s v="Past pregnancy (PP) interventions"/>
    <s v="Antenatal care-_x000a_Anemia treatment"/>
    <s v="% of women (15-49 years) with a live and/or still birth in the last 2 diagnosed as anemic during their during their pregnancy that led to a live and/or still birth also received treatment for anemia"/>
    <s v="Did you receive any treatment for anemia?_x000a__x000a_This is a follow up question if a woman was diagnosed with anemia._x000a_"/>
    <s v="Number of women (15-49 years) with a live and/or still birth in the last 2 diagnosed as anemic during their during their pregnancy that led to a live and/or still birth also received treatment for anemia"/>
    <s v="Total number of women (aged 15–49 years) with a live and/or still birth in the last 2 years identified as anemic during their last pregnancy"/>
    <s v="Last pregnancy that led to a live and/or still birth in the last 2 years"/>
    <s v="Pilot (new)"/>
  </r>
  <r>
    <x v="7"/>
    <x v="3"/>
    <x v="1"/>
    <x v="7"/>
    <s v="Past pregnancy (PP) interventions"/>
    <s v="Weighing"/>
    <s v="% of women (15-49 years) with a live and/or still birth in the last 2 years preceding the survey who were weighed during their pregnancy that led to a live and/or still birth*_x000a__x000a_*Not coverage, screening measure"/>
    <s v="During your pregnancy with (___), were you weighed at least once?"/>
    <s v="Number of women (15-49 years) with a live and/or still birth in the last 2 years preceding the survey who were weighed during their pregnancy that led to a live and/or still birth"/>
    <s v="Total number of women (aged 15–49 years) with a live and/or still birth in the last 2 years"/>
    <s v="Last pregnancy that led to a live and/or still birth in the last 2 years"/>
    <s v="Standard (DHS)"/>
  </r>
  <r>
    <x v="8"/>
    <x v="3"/>
    <x v="1"/>
    <x v="6"/>
    <s v="Past pregnancy (PP) interventions"/>
    <s v="Counseling- about weight"/>
    <s v="% of women (15-49 years) with a live and/or still birth in the last 2 years preceding the survey who were counseled about their weight after being weighed during their pregnancy that led to a live and/or still birth by any provider"/>
    <s v="Did anyone explain you about your weight after weighing?"/>
    <s v="Number of women (15-49 years) with a live and/or still birth in the last 2 years preceding the survey who were counseled about their weight after being weighed during their pregnancy that led to a live and/or still birth by any provider"/>
    <s v="Total number of women (aged 15–49 years) with a live and/or still birth in the last 2 years"/>
    <s v="Last pregnancy that led to a live and/or still birth in the last 2 years"/>
    <s v="Pilot (new)"/>
  </r>
  <r>
    <x v="9"/>
    <x v="3"/>
    <x v="1"/>
    <x v="6"/>
    <s v="Past pregnancy (PP) interventions"/>
    <s v="Malnourished"/>
    <s v="% of women (15-49 years) with a live and/or still birth in the last 2 years preceding the survey who were identified as malnourished during their pregnancy that led to a live and/or still birth"/>
    <s v="During your pregnancy with (___), were you ever diagnosed as malnourished?"/>
    <s v="Number of women (15-49 years) with a live and/or still birth in the last 2 years preceding the survey who were identified as malnourished during their pregnancy that led to a live and/or still birth"/>
    <s v="Total number of women (aged 15–49 years) with a live and/or still birth in the last 2 years"/>
    <s v="Last pregnancy that led to a live and/or still birth in the last 2 years"/>
    <s v="Pilot (new)"/>
  </r>
  <r>
    <x v="9"/>
    <x v="3"/>
    <x v="1"/>
    <x v="6"/>
    <s v="Past pregnancy (PP) interventions"/>
    <s v="Supplementary nutrition"/>
    <s v="% of women (15-49 years) with a live and/or still birth in the last 2 years preceding the survey who were identified as malnourished also received a counseling on how to prepare foods like khichuri and halwa by any provider"/>
    <s v="Did you receive any supplementary nutrition?_x000a__x000a_This is a follow up question if a woman is identified as malnourished._x000a_"/>
    <s v="Number of women (15-49 years) with a live and/or still birth in the last 2 years preceding the survey who were identified as malnourished also received a counseling on how to prepare foods like khichuri and halwa by any provider"/>
    <s v="Total number of women (aged 15–49 years) with a live and/or still birth in the last 2 years who were identified as malnourished during their last pregnancy"/>
    <s v="Last pregnancy that led to a live and/or still birth in the last 2 years"/>
    <s v="Adapted (DHS)"/>
  </r>
  <r>
    <x v="8"/>
    <x v="3"/>
    <x v="1"/>
    <x v="6"/>
    <s v="Past pregnancy (PP) interventions"/>
    <s v="Counseling- diet"/>
    <s v="% of women (15-49 years) with a live and/or still birth in the last 2 years preceding the survey who were counseled on eating an additional amount of food during their pregnancy that led to a live and/or still birth"/>
    <s v="During your pregnancy with (___), did anyone talk with you about eating an additional amount of food and a variety of foods?"/>
    <s v="Number of women (15-49 years) with a live and/or still birth in the last 2 years preceding the survey who were counseled on eating an additional amount of food during their pregnancy that led to a live and/or still birth"/>
    <s v="Total number of women (aged 15–49 years) with a live and/or still birth in the last 2 years"/>
    <s v="Last pregnancy that led to a live and/or still birth in the last 2 years"/>
    <s v="Adapted (DHS)"/>
  </r>
  <r>
    <x v="8"/>
    <x v="3"/>
    <x v="1"/>
    <x v="7"/>
    <s v="Past pregnancy (PP) interventions"/>
    <s v="Counseling- institutional delivery"/>
    <s v="% of women (15-49 years) with a live and/or still birth in the last 2 years preceding the survey who were counseled on importance of institutional delivery during their pregnancy that led to a live and/or still birth"/>
    <s v="During your pregnancy with (___), did anyone talk with you about Importance of institutional delivery?"/>
    <s v="Number of women (15-49 years) with a live and/or still birth in the last 2 years preceding the survey who were counseled on importance of institutional delivery during their pregnancy that led to a live and/or still birth"/>
    <s v="Total number of women (aged 15–49 years) with a live and/or still birth in the last 2 years"/>
    <s v="Last pregnancy that led to a live and/or still birth in the last 2 years"/>
    <s v="Standard (DHS)"/>
  </r>
  <r>
    <x v="8"/>
    <x v="3"/>
    <x v="1"/>
    <x v="7"/>
    <s v="Past pregnancy (PP) interventions"/>
    <s v="Counseling- cord care"/>
    <s v="% of women (15-49 years) with a live and/or still birth in the last 2 years preceding the survey who were counseled on cord care during their pregnancy that led to a live and/or still birth"/>
    <s v="During your pregnancy with (___), did anyone talk with you about cord care?"/>
    <s v="Number of women (15-49 years) with a live and/or still birth in the last 2 years preceding the survey who were counseled on cord care during their pregnancy that led to a live and/or still birth"/>
    <s v="Total number of women (aged 15–49 years) with a live and/or still birth in the last 2 years"/>
    <s v="Last pregnancy that led to a live and/or still birth in the last 2 years"/>
    <s v="Standard (DHS)"/>
  </r>
  <r>
    <x v="8"/>
    <x v="3"/>
    <x v="1"/>
    <x v="9"/>
    <s v="Past pregnancy (PP) interventions"/>
    <s v="Counseling- Exclusive breastfeeding"/>
    <s v="% of women (15-49 years) with a live and/or still birth in the last 2 years preceding the survey who were counseled on exclusive breastfeeding during their pregnancy that led to a live and/or still birth"/>
    <s v="During your pregnancy with (___), did anyone talk with you about exclusive breastfeeding?"/>
    <s v="Number of women (15-49 years) with a live and/or still birth in the last 2 years preceding the survey who were counseled on exclusive breastfeeding during their pregnancy that led to a live and/or still birth"/>
    <s v="Total number of women (aged 15–49 years) with a live and/or still birth in the last 2 years"/>
    <s v="Last pregnancy that led to a live and/or still birth in the last 2 years"/>
    <s v="Standard (DHS)"/>
  </r>
  <r>
    <x v="8"/>
    <x v="3"/>
    <x v="1"/>
    <x v="10"/>
    <s v="Past pregnancy (PP) interventions"/>
    <s v="Counseling- keeping baby warm"/>
    <s v="% of women (15-49 years) with a live and/or still birth in the last 2 years preceding the survey who were counseled on keeping baby warm during their pregnancy that led to a live and/or still birth"/>
    <s v="During your pregnancy with (___), did anyone talk with you about keeping baby warm?"/>
    <s v="Number of women (15-49 years) with a live and/or still birth in the last 2 years preceding the survey who were counseled on keeping baby warm during their pregnancy that led to a live and/or still birth"/>
    <s v="Total number of women (aged 15–49 years) with a live and/or still birth in the last 2 years"/>
    <s v="Last pregnancy that led to a live and/or still birth in the last 2 years"/>
    <s v="Standard (DHS)"/>
  </r>
  <r>
    <x v="7"/>
    <x v="3"/>
    <x v="1"/>
    <x v="7"/>
    <s v="Past pregnancy (PP) interventions"/>
    <s v="Regular use of mosquito net"/>
    <s v="% of women (15-49 years) with a live and/or still birth in the last 2 years preceding the survey who regularly used mosquito net during their pregnancy that led to a live and/or still birth"/>
    <s v="During your pregnancy with (___), did you use a mosquito net regularly, sometimes, or never?"/>
    <s v="Number of women (15-49 years) with a live and/or still birth in the last 2 years preceding the survey who regularly used mosquito net during their pregnancy that led to a live and/or still birth"/>
    <s v="Total number of women (aged 15–49 years) with a live and/or still birth in the last 2 years"/>
    <s v="Last pregnancy that led to a live and/or still birth in the last 2 years"/>
    <s v="Adapted (RADAR Survey)"/>
  </r>
  <r>
    <x v="7"/>
    <x v="3"/>
    <x v="1"/>
    <x v="7"/>
    <s v="Past pregnancy (PP) interventions"/>
    <s v="Malaria prevention"/>
    <s v="% of women (15-49 years) with a live and/or still birth in the last 2 years preceding the survey who took FP Fansidar during their pregnancy that led to a live and/or still birth"/>
    <s v="During your pregnancy with (___), did you take FP Fansidar to keep you from getting malaria?"/>
    <s v="Number of women (15-49 years) with a live and/or still birth in the last 2 years preceding the survey who took FP Fansidar during their pregnancy that led to a live and/or still birth"/>
    <s v="Total number of women (aged 15–49 years) with a live and/or still birth in the last 2 years"/>
    <s v="Last pregnancy that led to a live and/or still birth in the last 2 years"/>
    <s v="Adapted (RADAR Survey)"/>
  </r>
  <r>
    <x v="10"/>
    <x v="4"/>
    <x v="1"/>
    <x v="7"/>
    <s v="Delivery care (DC)"/>
    <s v="Institutional delivery"/>
    <s v="% of live and/or still birth in the last 2 years delivered in a health facility"/>
    <s v="Where did you give birth to (___)?"/>
    <s v="Number of live and/or still birth in the last 2 years delivered in a health facility"/>
    <s v="Total live and/or still birth in the last 2 years"/>
    <s v="Last 2 years"/>
    <s v="Standard (DHS)"/>
  </r>
  <r>
    <x v="10"/>
    <x v="4"/>
    <x v="1"/>
    <x v="7"/>
    <s v="Delivery care (DC)"/>
    <s v="Skilled birth attendant"/>
    <s v="% of live and/or still birth in the last 2 years assisted by a skilled birth attendant"/>
    <s v="Who assisted with the delivery of (___)?"/>
    <s v="Number of live and/or still birth in the last 2 years assisted by a skilled birth attendant"/>
    <s v="Total live and/or still birth in the last 2 years"/>
    <s v="Last 2 years"/>
    <s v="Standard (DHS)"/>
  </r>
  <r>
    <x v="10"/>
    <x v="4"/>
    <x v="1"/>
    <x v="7"/>
    <s v="Delivery care (DC)"/>
    <s v="Delivery- Caesarean section"/>
    <s v="% of live and/or still birth in the last 2 years delivered operatively"/>
    <s v="Was (___) delivered by caesarean, that is, did they cut your belly open to take the baby out?"/>
    <s v="Number of live and/or still birth in the last 2 years delivered operatively"/>
    <s v="Total live and/or still birth in the last 2 years"/>
    <s v="Last 2 years"/>
    <s v="Standard (DHS)"/>
  </r>
  <r>
    <x v="10"/>
    <x v="4"/>
    <x v="1"/>
    <x v="10"/>
    <s v="Delivery care (DC)"/>
    <s v="Skin to skin contact within 1 hour of delivery"/>
    <s v="% of most recent live births in the last 2 years preceding the survey who were put in mother's bare skin within an hour following the delivery"/>
    <s v="Was (___) bare skin touching your bare skin?_x000a_How long after birth was (___) put on the bare skin?"/>
    <s v="Number of most recent live births in the last 2 years preceding the survey who were put in mother's bare skin within an hour following the delivery"/>
    <s v="Total most recent live births in the last 2 years"/>
    <s v="Last 2 years"/>
    <s v="Standard (DHS)"/>
  </r>
  <r>
    <x v="10"/>
    <x v="4"/>
    <x v="1"/>
    <x v="10"/>
    <s v="Delivery care (DC)"/>
    <s v="Weighed"/>
    <s v="% of live births in the last 2 years preceding the survey who were weighed following the delivery"/>
    <s v="Was (___) weighed at birth?"/>
    <s v="Number of live births in the last 2 years preceding the survey who were weighed following the delivery"/>
    <s v="Total live births in the last 2 years"/>
    <s v="Last 2 years"/>
    <s v="Standard (DHS)"/>
  </r>
  <r>
    <x v="10"/>
    <x v="4"/>
    <x v="1"/>
    <x v="10"/>
    <s v="Delivery care (DC)"/>
    <s v="Low birthweight"/>
    <s v="% of live births in the last 2 years preceding the survey who had low birthweight (birthweight&lt;2500 grams)"/>
    <s v="How much did (___) weigh?"/>
    <s v="Number of live births in the last 2 years preceding the survey who had low birthweight (birthweight&lt;2500 grams)"/>
    <s v="Total live births in the last 2 years"/>
    <s v="Last 2 years"/>
    <s v="Standard (DHS)"/>
  </r>
  <r>
    <x v="10"/>
    <x v="4"/>
    <x v="1"/>
    <x v="10"/>
    <s v="Delivery care (DC)"/>
    <s v="Kangaroo mother care- counseling"/>
    <s v="% of women (15-49 years) whose most recent live birth in the last 2 years was low birthweight (birthweight&lt;2500 grams) and received information about kangaroo mother care (either early, continuousand prolonged skin to skin contact or frequent and exclusive breastfeeding) by any provider"/>
    <s v="Did anyone explain you about kangaroo mother care for low-birth-weight baby?"/>
    <s v="Number of women (15-49 years) whose most recent live birth in the last 2 years was low birthweight (birthweight&lt;2500 grams) and received information about kangaroo mother care by any provider"/>
    <s v="Total number of women (aged 15–49 years) with a most recent live birth in the last 2 years that were low birthweight"/>
    <s v="Last 2 years"/>
    <s v="Pilot (new)"/>
  </r>
  <r>
    <x v="11"/>
    <x v="4"/>
    <x v="1"/>
    <x v="7"/>
    <s v="Delivery care (DC)"/>
    <s v="Postnatal care for women"/>
    <s v="% of women (15-49 years) with a most recent live and/or stillbirth in the 2 years preceding the survey who received a postnatal check during the first 2 days after giving birth by any provider._x000a__x000a_ "/>
    <s v="How long after delivery did you receive the first check up by anyone at home or at health facility?"/>
    <s v="Number of women (15-49 years) with a most recent live and/or stillbirth in the 2 years preceding the survey who received a postnatal check during the first 2 days after giving birth by any provider._x000a__x000a_ "/>
    <s v="Total number of women (aged 15–49 years) with a most recent live or still birth in the last 2 years"/>
    <s v="Last 2 years"/>
    <s v="Standard (DHS)"/>
  </r>
  <r>
    <x v="11"/>
    <x v="4"/>
    <x v="1"/>
    <x v="7"/>
    <s v="Delivery care (DC)"/>
    <s v="Postnatal care for women- Blood pressure measurement"/>
    <s v="% of women (15-49 years) with a most recent live birth in the 2 years preceding the survey whose blood pressure was measured during the first 2 days after giving birth by any provider._x000a__x000a_ "/>
    <s v="How long after delivery did you receive the first check up by anyone (add health workers in Bangladesh) at home or at health facility?"/>
    <s v="Number of women (15-49 years) with a most recent live birth in the 2 years preceding the survey whose blood pressure was measured during the first 2 days after giving birth by any provider._x000a__x000a_ "/>
    <s v="Total number of women (aged 15–49 years) with a most recent live birth in the last 2 years"/>
    <s v="Last 2 years"/>
    <s v="Standard (DHS)"/>
  </r>
  <r>
    <x v="11"/>
    <x v="4"/>
    <x v="1"/>
    <x v="7"/>
    <s v="Delivery care (DC)"/>
    <s v="Postnatal care for women- Vaginal bleeding discussion"/>
    <s v="% of women (15-49 years) with a most recent live birth in the 2 years preceding the survey who was told about the vaginal bleeding during the first 2 days after giving birth by any provider._x000a__x000a_ "/>
    <s v="How long after delivery did you receive the first check up by anyone (add health workers in Bangladesh) at home or at health facility?"/>
    <s v="Number of women (15-49 years) with a most recent live birth in the 2 years preceding the survey who was told about the vaginal bleeding during the first 2 days after giving birth by any provider._x000a__x000a_ "/>
    <s v="Total number of women (aged 15–49 years) with a most recent live birth in the last 2 years"/>
    <s v="Last 2 years"/>
    <s v="Standard (DHS)"/>
  </r>
  <r>
    <x v="11"/>
    <x v="4"/>
    <x v="1"/>
    <x v="7"/>
    <s v="Delivery care (DC)"/>
    <s v="Postnatal care for women- Family planning"/>
    <s v="% of women (15-49 years) with a most recent live birth in the 2 years preceding the survey who was told about the family planning during the first 2 days after giving birth by any provider._x000a__x000a_ "/>
    <s v="How long after delivery did you receive the first check up by anyone (add health workers in Bangladesh) at home or at health facility?"/>
    <s v="Number of women (15-49 years) with a most recent live birth) in the 2 years preceding the survey who was told about the family planning during the first 2 days after giving birth by any provider._x000a__x000a_ "/>
    <s v="Total number of women (aged 15–49 years) with a most live birth in the last 2 years"/>
    <s v="Last 2 years"/>
    <s v="Standard (DHS)"/>
  </r>
  <r>
    <x v="11"/>
    <x v="5"/>
    <x v="1"/>
    <x v="10"/>
    <s v="Delivery care (DC)"/>
    <s v="Postnatal care for newborn"/>
    <s v="% of most recent live births in the last 2 years preceding the survey who received a postnatal check-up during the first 2 days of birth by any provider"/>
    <s v="How long after delivery did (__) receive the first check up by anyone (add health workers in Bangladesh) at home at health facility?"/>
    <s v="Number of most recent live births in the last 2 years preceding the survey who received a postnatal check-up during the first 2 days of birth by any provider"/>
    <s v="Total most recent live births in the last 2 years"/>
    <s v="Last 2 years"/>
    <s v="Standard (DHS)"/>
  </r>
  <r>
    <x v="11"/>
    <x v="5"/>
    <x v="1"/>
    <x v="10"/>
    <s v="Delivery care (DC)"/>
    <s v="Postnatal care for newborn- Cord examination"/>
    <s v="% of most recent live births in the last 2 years preceding the survey who received a cord examination during the first 2 days of birth by any provider"/>
    <s v="During the first 2 days after (___) birth did any health care provider do the following_x000a__x000a_Examine the cord"/>
    <s v="Number of most recent live births in the last 2 years preceding the survey who received a cord examination during the first 2 days of birth by any provider"/>
    <s v="Total most recent live births in the last 2 years"/>
    <s v="Last 2 years"/>
    <s v="Standard (DHS)"/>
  </r>
  <r>
    <x v="11"/>
    <x v="5"/>
    <x v="1"/>
    <x v="10"/>
    <s v="Delivery care (DC)"/>
    <s v="Postnatal care for newborn- Temperature measurement"/>
    <s v="% of most recent live births in the last 2 years preceding the survey whose temperature was measured during the first 2 days of birth by any provider"/>
    <s v="During the first 2 days after (___) birth did any health care provider do the following_x000a__x000a_Measure (___)’s temperature"/>
    <s v="Number of most recent live births in the last 2 years preceding the survey whose temperature was measured received during the first 2 days of birth by any provider"/>
    <s v="Total most recent live births in the last 2 years"/>
    <s v="Last 2 years"/>
    <s v="Standard (DHS)"/>
  </r>
  <r>
    <x v="11"/>
    <x v="5"/>
    <x v="1"/>
    <x v="10"/>
    <s v="Delivery care (DC)"/>
    <s v="Postnatal care for newborn- Recognizing need for immediate medical attention"/>
    <s v="% of most recent live births in the last 2 years preceding the survey whose care taker was told how to recognize if child needs immediate medical attention during the first 2 days of birth by any provider"/>
    <s v="During the first 2 days after (___) birth did any health care provider do the following_x000a__x000a_Tell you how to recognize if your baby needs immediate medical attention"/>
    <s v="Number of most recent live births in the last 2 years preceding the survey whose care taker was told how to recognize if child needs immediate medical attention during the first 2 days of birth by any provider"/>
    <s v="Total most recent live births in the last 2 years"/>
    <s v="Last 2 years"/>
    <s v="Standard (DHS)"/>
  </r>
  <r>
    <x v="11"/>
    <x v="5"/>
    <x v="1"/>
    <x v="10"/>
    <s v="Delivery care (DC)"/>
    <s v="Postnatal care for newborn- Breastfeeding counseling"/>
    <s v="% of most recent live births in the last 2 years preceding the survey whose mother was told about breast feeding during the first 2 days of birth by any provider"/>
    <s v="During the first 2 days after (___) birth did any health care provider do the following_x000a__x000a_Talk with you about breastfeeding"/>
    <s v="Number of most recent live births in the last 2 years preceding the survey whose mother was told about breast feeding during the first 2 days of birth by any provider"/>
    <s v="Total most recent live births in the last 2 years"/>
    <s v="Last 2 years"/>
    <s v="Standard (DHS)"/>
  </r>
  <r>
    <x v="11"/>
    <x v="5"/>
    <x v="1"/>
    <x v="9"/>
    <s v="Delivery care (DC)"/>
    <s v="Postnatal care for newborn- Breastfeeding observation"/>
    <s v="% of most recent live births in the last 2 years preceding the survey whose breastfeeding was observed during the first 2 days of birth by any provider"/>
    <s v="During the first 2 days after (___) birth did any health care provider do the following_x000a__x000a_Observe (___) breastfeeding to see if you are doing it correctly"/>
    <s v="Number of most recent live births in the last 2 years preceding the survey whose breastfeeding was observed during the first 2 days of birth by any provider"/>
    <s v="Total most recent live births in the last 2 years"/>
    <s v="Last 2 years"/>
    <s v="Standard (DHS)"/>
  </r>
  <r>
    <x v="12"/>
    <x v="5"/>
    <x v="1"/>
    <x v="6"/>
    <s v="NS – Nutrition support to mother"/>
    <s v="Postpartum IFA supplementation"/>
    <s v="% of women (aged 15 to 49 years) with live births in the past two years who received or bought any tablets or syrup that contained iron after the delivery of all live births in the last two years"/>
    <s v="When you were breastfeeding (___), for how many days did you take iron folic acid tablets or syrup? _x000a_(SHOW TABLETS)"/>
    <s v="Number of women (aged 15 to 49 years) with live births in the past two years who received or bought any tablets or syrup that contained iron after the delivery of all live births in the last two years"/>
    <s v="Total number of women (aged 15–49 years) with live birth in the last 2 years"/>
    <s v="Last 2 years"/>
    <s v="Pilot (new)"/>
  </r>
  <r>
    <x v="12"/>
    <x v="5"/>
    <x v="1"/>
    <x v="6"/>
    <s v="Nutrition support to mother (NS)"/>
    <s v="Postpartum IFA supplementation- months consumed"/>
    <s v="% of women (aged 15 to 49 years) with live births in the past two years who consumed any tablets or syrup that contained iron for six months after the delivery of all live births in the last two years"/>
    <s v="When you were breastfeeding (___), were you given, or did you buy any tablets or syrups that contain iron?"/>
    <s v="Number of women (aged 15 to 49 years) with live births in the past two years who consumed any tablets or syrup that contained iron for six months after the delivery of all live births in the last two years"/>
    <s v="Total number of women (aged 15–49 years) with live birth in the last 2 years"/>
    <s v="Last 2 years"/>
    <s v="Pilot (new)"/>
  </r>
  <r>
    <x v="9"/>
    <x v="5"/>
    <x v="1"/>
    <x v="6"/>
    <s v="NS – Nutrition support to mother"/>
    <s v="Malnourished-postpartum"/>
    <s v="% of women (aged 15 to 49 years) with live births in the past two years who were diagnosed as malnourished after the delivery of all live births in the last two years*_x000a__x000a_*Not coverage, screening measure"/>
    <s v="When you were breastfeeding (___), were you ever diagnosed as malnourished?"/>
    <s v="Number of women (aged 15 to 49 years) with live births in the past two years who were diagnosed as malnourished after the delivery of all live births in the last two years"/>
    <s v="Total number of women (aged 15–49 years) with a most recent live birth in the last 2 years"/>
    <s v="Last 2 years"/>
    <s v="Pilot (new)"/>
  </r>
  <r>
    <x v="9"/>
    <x v="5"/>
    <x v="1"/>
    <x v="6"/>
    <s v="NS – Nutrition support to mother"/>
    <s v="Supplementary nutrition-counseling"/>
    <s v="% of women (aged 15 to 49 years) with live births in the past two years who were diagnosed as malnourished and received information on preparing nutritious food after the delivery of all live births in the last two years"/>
    <s v="Did you receive any supplementary nutrition from?"/>
    <s v="Number of women (aged 15 to 49 years) with live births in the past two years who were diagnosed as malnourished and received information on preparing nutritious food after the delivery of all live births in the last two years"/>
    <s v="Total number of women (aged 15–49 years) with a most recent live birth in the last 2 years who were identified as malnourished"/>
    <s v="Last 2 years"/>
    <s v="Pilot (new)"/>
  </r>
  <r>
    <x v="13"/>
    <x v="5"/>
    <x v="1"/>
    <x v="8"/>
    <s v="NS – Nutrition support to mother"/>
    <s v="Paid maternity leave"/>
    <s v="% of women (aged 15 to 49 years) with live births in the past two years who were offered a paid maternity leave after the delivery of all live births in the last two years"/>
    <s v="Were you offered paid maternity leave by your employer in the first six months after you gave birth to (___)?"/>
    <s v="Number of women (aged 15 to 49 years) with live births in the past two years who were offered a paid maternity leave after the delivery of all live births in the last two years"/>
    <s v="Total number of women (aged 15–49 years) with a most recent live birth in the last 2 years"/>
    <s v="Last 2 years"/>
    <s v="Pilot (new)"/>
  </r>
  <r>
    <x v="4"/>
    <x v="6"/>
    <x v="1"/>
    <x v="9"/>
    <s v="Early childhood interventions (EC)"/>
    <s v="Supplementation- Vitamin A"/>
    <s v="% of children aged 6-59 months who received vitamin A in the last 6 months"/>
    <s v="Within the last six months, was (___) given a vitamin A dose like (this/any of these)?"/>
    <s v="Number of children aged 6-59 months who received vitamin A in the last 6 months"/>
    <s v="Total number of children 6-59 months"/>
    <s v="Last 6 months"/>
    <s v="Standard (DHS)"/>
  </r>
  <r>
    <x v="5"/>
    <x v="6"/>
    <x v="1"/>
    <x v="9"/>
    <s v="Early childhood interventions (EC)"/>
    <s v="Deworming"/>
    <s v="% of children aged 6-59 months who received any deworming tablets in the last 6 months"/>
    <s v="Within the last six months, was (___) given Albendazole tablets or any other deworming drug?"/>
    <s v="Number of children aged 6-59 months who received any deworming tablets in the last 6 months"/>
    <s v="Total number of children 6-59 months"/>
    <s v="Last 6 months"/>
    <s v="Standard (DHS)"/>
  </r>
  <r>
    <x v="4"/>
    <x v="6"/>
    <x v="1"/>
    <x v="9"/>
    <s v="Early childhood interventions (EC)"/>
    <s v="SQLNS"/>
    <s v="% of children aged 6-59 months who received Small Quantity-Lipid based Nutritional Supplements (SQ-LNS) such as Sonamoni"/>
    <s v="In the last six months, was (___) given Small Quantity-Lipid based Nutritional Supplements (SQ-LNS) such as Sonamoni?_x000a_"/>
    <s v="Number of children aged 6-59 months who received any deworming tablets in the last 6 months"/>
    <s v="Total number of children 6-59 months"/>
    <s v="Last 6 months"/>
    <s v="Pilot (new)"/>
  </r>
  <r>
    <x v="4"/>
    <x v="6"/>
    <x v="1"/>
    <x v="9"/>
    <s v="Early childhood interventions (EC)"/>
    <s v="Supplementation- Iron(Fe)"/>
    <s v="% of children aged 6-59 months who received iron pill or syrup in the past 7 days"/>
    <s v="In the last 7 days, was (___) given an iron pill, sprinkles with iron, or iron syrup?"/>
    <s v="Number of children aged 6-59 months who received iron pill or syrup in the last 7 days"/>
    <s v="Total number of children 6-59 months"/>
    <s v="Last week"/>
    <s v="Standard (DHS)"/>
  </r>
  <r>
    <x v="8"/>
    <x v="7"/>
    <x v="1"/>
    <x v="9"/>
    <s v="Early childhood interventions (EC)"/>
    <s v="IYCF counseling- any"/>
    <s v="% of children 6-23 months whose primary caregivers received any IYCF counseling in the last 6 months"/>
    <s v="In the last 6 months, did anyone talk with you about how or what to feed (___)?"/>
    <s v="Number of children 6-23 months whose caregiver talked with a healthcare provider about how or what to feed their child in the last 6 months surveyed"/>
    <s v="Total number of children 6-23months"/>
    <s v="Last 6 months"/>
    <s v="Standard (DHS)"/>
  </r>
  <r>
    <x v="8"/>
    <x v="7"/>
    <x v="1"/>
    <x v="9"/>
    <s v="Early childhood interventions (EC)"/>
    <s v="IYCF counseling- age appropriate"/>
    <s v="% of children 6-23 months whose primary caregivers received age-appropriate IYCF counseling in the last 6 months"/>
    <s v="What did they talk with you about? _x000a_"/>
    <s v="Number of children 6-23 months whose caregiver talked with a healthcare provider about how or what to feed their child in the last 6 months surveyed"/>
    <s v="Total number of children 6-23months"/>
    <s v="Last 6 months"/>
    <s v="Standard (DHS)"/>
  </r>
  <r>
    <x v="14"/>
    <x v="8"/>
    <x v="1"/>
    <x v="10"/>
    <s v="Early childhood interventions (EC)"/>
    <s v="ORS during diarrhea"/>
    <s v="% of children 0-59 months who had diarrhea in the past 2 weeks were given ORS."/>
    <s v="Was (___) given ORS at any time since [NAME] started having the diarrhea?"/>
    <s v="Number of children aged 0-59 months who had diarrhea in the past two weeks were given ORS"/>
    <s v="Total number of children 0-59 months who had diarrhea in the past 2 weeks"/>
    <s v="Past 2 weeks"/>
    <s v="Standard (DHS)"/>
  </r>
  <r>
    <x v="14"/>
    <x v="8"/>
    <x v="1"/>
    <x v="10"/>
    <s v="Early childhood interventions (EC)"/>
    <s v="Zinc supplementation during diarrhea"/>
    <s v="% of children 0-59 months who had diarrhea in the past 2 weeks were given Zinc supplementation."/>
    <s v="Was (___) given Zinc at any time since [NAME] started having the diarrhea?"/>
    <s v="Number of children aged 0-59 months who had diarrhea in the past two weeks were given Zinc"/>
    <s v="Total number of children 0-59 months who had diarrhea in the past 2 weeks"/>
    <s v="Past 2 weeks"/>
    <s v="Standard (DHS)"/>
  </r>
  <r>
    <x v="15"/>
    <x v="8"/>
    <x v="1"/>
    <x v="9"/>
    <s v="Early childhood interventions (EC)"/>
    <s v="Growth monitoring"/>
    <s v="% of children 0-59 months whose either height, weight or mid-upper arm circumference was Measured in the last 3 months by any provider"/>
    <s v="In the last 3 months, has (___)'s weight/height or Mid Upper Arm Circumference (MUAC) been measured by the (community health workers in Bangladesh)?"/>
    <s v="Number of children 0-59 months whose either height, weight or mid-upper arm circumference was measured in the last 3 months by any provider"/>
    <s v="Total number of children aged 0-59 months"/>
    <s v="Last 3 months"/>
    <s v="Standard (DHS)"/>
  </r>
  <r>
    <x v="8"/>
    <x v="8"/>
    <x v="1"/>
    <x v="9"/>
    <s v="Early childhood interventions (EC)"/>
    <s v="Counseling after growth monitoring"/>
    <s v="% of children 0-59 months whose primary care giver received information about how their children is growing after measuring either height, weight or mid-upper arm circumference in the last 3 months by any provider"/>
    <s v="After the last time (___) was measured, did the healthcare provider or community worker talk with you about how [NAME] is growing?"/>
    <s v="Number of children 0-59 months whose primary care giver received information about how their children is growing after measuring either height, weight or mid-upper arm circumference in the last 3 months by any provider"/>
    <s v="Total number of children aged 0-59 months"/>
    <s v="Last 3 months"/>
    <s v="Standard (DHS)"/>
  </r>
  <r>
    <x v="9"/>
    <x v="8"/>
    <x v="1"/>
    <x v="9"/>
    <s v="Early childhood interventions (EC)"/>
    <s v="Undernourished"/>
    <s v="% of children 0-59 months who were identified as undernourished in the past 3 months"/>
    <s v="After any of the time in the last 3 months (___) was measured, did the healthcare provider or community worker tell you that (___) was malnourished?"/>
    <s v="Number of children 0-59 months who were identified as undernourished in the past 3 months"/>
    <s v="Total number of children aged 0-59 months who were measured (i.e., valid height, weight, or MUAC recorded in the last 3 months by any provider (identified as malnourished)"/>
    <s v="Last 3 months"/>
    <s v="Adapted (DHS)"/>
  </r>
  <r>
    <x v="9"/>
    <x v="8"/>
    <x v="1"/>
    <x v="9"/>
    <s v="Early childhood interventions (EC)"/>
    <s v="Undernourished- counseling on food intake"/>
    <s v="% of children 0-59 months who were identified as malnourished in the past 3 months and received information about food intake"/>
    <s v="After (___) was identified as undernourished in the last 3 months, did you receive any advice on how to feed your child by (add health workers name in Bangladesh)?"/>
    <s v="Number of children 0-59 months who were identified as malnourished in the past 3 months and received information about food intake"/>
    <s v="Total children aged 0-59 months who were measured (i.e., valid height, weight, or MUAC recorded in the last 3 months by any provider (identified as malnourished)"/>
    <s v="Last 3 months"/>
    <s v="Adapted (DHS)"/>
  </r>
  <r>
    <x v="9"/>
    <x v="8"/>
    <x v="1"/>
    <x v="9"/>
    <s v="Early childhood interventions (EC)"/>
    <s v="Undernourished- treatment"/>
    <s v="% of children 0-59 months who were identified as malnourished in the past 3 months and received treatment"/>
    <s v="After (___) was identified as undernourished in the last 3 months, did (___) receive any other treatment?_x000a_"/>
    <s v="Number of children 0-59 months who were identified as malnourished in the past 3 months and received treatment"/>
    <s v="Total children aged 0-59 months who were measured (i.e., valid height, weight, or MUAC recorded in the last 3 months by any provider (identified as malnourished)"/>
    <s v="Last 3 months"/>
    <s v="Adapted (DHS)"/>
  </r>
  <r>
    <x v="16"/>
    <x v="9"/>
    <x v="1"/>
    <x v="10"/>
    <s v="Early childhood interventions (EC)"/>
    <s v="Immunization"/>
    <s v="% of children 12-23 months who received one dose of BCG, three doses of DPT containing vaccine, three doses of polio and one dose of measles containing vaccine"/>
    <s v="BCG_x000a_PENTA 1_x000a_PENTA 2_x000a_PENTA 3_x000a_OPV/POLIO 1_x000a_OPV/POLIO 2_x000a_OPV/POLIO 3_x000a_PCV/PNEUMOCOCCAL 1_x000a_PCV/PNEUMOCOCCAL 2_x000a_PCV/PNEUMOCOCCAL 3_x000a_IPV_x000a_fIPV 6 WEEKS_x000a_fIPV 14 WEEKS_x000a_MR AT 9 MONTHS_x000a_MR AT 15 MONTHS_x000a_VITAMIN A (MOST RECENT)"/>
    <s v="Number of children 12-23 months who received one dose of BCG, three doses of DPT containing vaccine, three doses of polio and one dose of measles containing vaccine"/>
    <s v="Total children aged 12-23 months "/>
    <s v="Last 2 years"/>
    <s v="Standard (DHS)"/>
  </r>
  <r>
    <x v="4"/>
    <x v="10"/>
    <x v="1"/>
    <x v="11"/>
    <s v="Adolescent interventions (AD)"/>
    <s v="Iron supplementation - received any IFA"/>
    <s v="% of adolescents (aged 10-19 years) who received or bought any tablets or syrup that contained iron during the last 3 months"/>
    <s v="In the last three months, were you given, or did you buy any tablet or syrup that contains iron? "/>
    <s v="Number of adolescents (aged 10-19 years) who received or bought any tablets or syrup that contained iron during the last 3 months"/>
    <s v="Total number of adolescents (aged 10-19 years)"/>
    <s v="Last 3 months"/>
    <s v="Adapted (DHS/MICS)"/>
  </r>
  <r>
    <x v="4"/>
    <x v="10"/>
    <x v="1"/>
    <x v="11"/>
    <s v="Adolescent interventions (AD)"/>
    <s v="Iron supplementation - received any IFA"/>
    <s v="% of adolescents (aged 10-19 years) who received or bought any tablets or syrup that contained iron during the last week"/>
    <s v="In the last week, were you given, or did you buy any tablet or syrup that contains iron? "/>
    <s v="Number of adolescents (aged 10-19 years) who received or bought any tablets or syrup that contained iron during the last week"/>
    <s v="Total number of adolescents (aged 10-19 years)"/>
    <s v="Last week"/>
    <s v="Adapted (DHS/MICS)"/>
  </r>
  <r>
    <x v="4"/>
    <x v="10"/>
    <x v="1"/>
    <x v="11"/>
    <s v="Adolescent interventions (AD)"/>
    <s v="Iron supplementation - MMS tablet, FullCare, or other supplements with multiple micronutrients"/>
    <s v="% of adolescents (aged 10-19 years) who received or bought MMS tablet, FullCare, or other supplements with multiple micronutrients during the last 3 months"/>
    <s v="In the last three months, were you given, or did you buy any tablet or syrup that contains iron? _x000a_A) MMMS tablet or fullcare_x000a_B) Supplements with multiple micronutrients _x000a_C) Iron tablets of syrups"/>
    <s v="Number of adolescents (aged 10-19 years) who received or bought MMS tablet, FullCare, or other supplements with multiple micronutrients during the last 3 months"/>
    <s v="Total number of adolescents (aged 10-19 years)"/>
    <s v="Last 3 months"/>
    <s v="Adapted (DHS/MICS)"/>
  </r>
  <r>
    <x v="4"/>
    <x v="10"/>
    <x v="1"/>
    <x v="11"/>
    <s v="Adolescent interventions (AD)"/>
    <s v="Iron supplementation - adherence in previous month"/>
    <s v="% of adolescents (aged 10-19 years) who consumed iron-containing supplements for at least X days in previous month"/>
    <s v="How many days did you take iron containing supplements in the last month?"/>
    <s v="Number of adolescents (aged 10-19 years) who consumed iron-containing supplements for at least X days in previous month"/>
    <s v="Total number of adolescents (aged 10-19 years)"/>
    <s v="Last 3 months"/>
    <s v="Adapted (DHS/MICS)"/>
  </r>
  <r>
    <x v="5"/>
    <x v="10"/>
    <x v="1"/>
    <x v="11"/>
    <s v="Adolescent interventions (AD)"/>
    <s v="Deworming"/>
    <s v="% of adolescents (aged 10-19 years) who received any deworming tablets in the last 6 months"/>
    <s v="Did you receive tablets to treat intestinal worms in the last 6 months from school or (add platform in Bangladesh)? "/>
    <s v="Number of adolescents (aged 10-19 years) who received any deworming tablets in the last 6 months"/>
    <s v="Total number of adolescents (aged 10-19 years)"/>
    <s v="Last 6 months"/>
    <s v="Adapted (DHS/MICS)"/>
  </r>
  <r>
    <x v="17"/>
    <x v="10"/>
    <x v="1"/>
    <x v="11"/>
    <s v="Adolescent interventions (AD)"/>
    <s v="Food supplements in the last 1 month"/>
    <s v="% of adolescents (aged 10-19 years) who received food supplements in the last one month"/>
    <s v="Have you received food supplements in the last one month from school or health centers or any other programs?"/>
    <s v="Number of adolescents (aged 10-19 years) who received food supplements in the last one month"/>
    <s v="Total number of adolescents (aged 10-19 years)"/>
    <s v="Last 1 month"/>
    <s v="Adapted (TAFSSA-Agri Food System Assessment)"/>
  </r>
  <r>
    <x v="8"/>
    <x v="10"/>
    <x v="1"/>
    <x v="11"/>
    <s v="Adolescent interventions (AD)"/>
    <s v="Information on diverse diet"/>
    <s v="% of adolescents (aged 10-19 years) who received information about eating five different food groups or eating a diverse diet"/>
    <s v="Have you ever heard or seen information about eating five different food groups or eating a diverse diet?"/>
    <s v="Number of adolescents (aged 10-19 years) who received information about eating five different food groups or eating a diverse diet"/>
    <s v="Total number of adolescents (aged 10-19 years)"/>
    <s v="Ever"/>
    <s v="Adapted (TAFSSA-Agri Food System Assessment)"/>
  </r>
  <r>
    <x v="8"/>
    <x v="10"/>
    <x v="1"/>
    <x v="11"/>
    <s v="Adolescent interventions (AD)"/>
    <s v="Information on unhealthy foods"/>
    <s v="% of adolescents (aged 10-19 years) who received information about uhealthy foods "/>
    <s v="Have you ever heard or seen information about avoiding certain foods such as soft drinks, energy drinks or sweets, biscuits, chips, namki, bhujia?"/>
    <s v="Number of adolescents (aged 10-19 years) who received information about uhealthy foods "/>
    <s v="Total number of adolescents (aged 10-19 years)"/>
    <s v="Ever"/>
    <s v="Pilot (DataDENT)"/>
  </r>
  <r>
    <x v="18"/>
    <x v="10"/>
    <x v="1"/>
    <x v="4"/>
    <s v="Adolescent interventions (AD)"/>
    <s v="Free food from school "/>
    <s v="% of adolescents (aged 10-19 years) who received Free food from school "/>
    <s v="In the past 12 months did you receive free food from a school feeding program, whether distributed at school or elsewhere?"/>
    <s v="Number of adolescents (aged 10-19 years) who received Free food from school "/>
    <s v="Total number of adolescents (aged 10-19 years)"/>
    <s v="Last 12 months"/>
    <s v="Pilot (DataDENT)"/>
  </r>
  <r>
    <x v="18"/>
    <x v="10"/>
    <x v="1"/>
    <x v="4"/>
    <s v="Adolescent interventions (AD)"/>
    <s v="Fortified free food from school "/>
    <s v="% of adolescents (aged 10-19 years) who received fortified Free food from school "/>
    <s v="Was the free food you receive fortified or food with extra nutrients?"/>
    <s v="Number of adolescents (aged 10-19 years) who received fortified Free food from school "/>
    <s v="Total number of adolescents (aged 10-19 years)"/>
    <s v="Last 12 months"/>
    <s v="Pilot (DataDENT)"/>
  </r>
  <r>
    <x v="18"/>
    <x v="10"/>
    <x v="1"/>
    <x v="4"/>
    <s v="Adolescent interventions (AD)"/>
    <s v="Free food from school and nutrition counseling"/>
    <s v="% of adolescents (aged 10-19 years) who received Nutrition or health counseling with Free food from school "/>
    <s v="With the free food that you received, did you also receive Nutrition or health counseling"/>
    <s v="Number of adolescents (aged 10-19 years) who received Nutrition or health counseling with Free food from school "/>
    <s v="Total number of adolescents (aged 10-19 years)"/>
    <s v="Last 12 months"/>
    <s v="Pilot (DataDENT)"/>
  </r>
  <r>
    <x v="18"/>
    <x v="10"/>
    <x v="1"/>
    <x v="4"/>
    <s v="Adolescent interventions (AD)"/>
    <s v="Free food from school and health education"/>
    <s v="% of adolescents (aged 10-19 years) who received referral for health service with Free food from school "/>
    <s v="With the free food that you received, did you also receive referral for health service"/>
    <s v="Number of adolescents (aged 10-19 years) who received referral for health service with Free food from school "/>
    <s v="Total number of adolescents (aged 10-19 years)"/>
    <s v="Last 12 months"/>
    <s v="Pilot (DataDENT)"/>
  </r>
  <r>
    <x v="18"/>
    <x v="10"/>
    <x v="1"/>
    <x v="4"/>
    <s v="Adolescent interventions (AD)"/>
    <s v="Free food from school and deworming tablets"/>
    <s v="% of adolescents (aged 10-19 years) who received deworming tablets with Free food from school "/>
    <s v="With the free food that you received, did you also receive deworming tablets"/>
    <s v="Number of adolescents (aged 10-19 years) who received deworming tablets with Free food from school "/>
    <s v="Total number of adolescents (aged 10-19 years)"/>
    <s v="Last 12 months"/>
    <s v="Pilot (DataDENT)"/>
  </r>
  <r>
    <x v="18"/>
    <x v="10"/>
    <x v="1"/>
    <x v="4"/>
    <s v="Adolescent interventions (AD)"/>
    <s v="Free food from school and iron or other micronutrient supplementation"/>
    <s v="% of adolescents (aged 10-19 years) who received iron and other micronutrient supplements with Free food from school "/>
    <s v="With the free food that you received, did you also receive iron and other nutrient supplements "/>
    <s v="Number of adolescents (aged 10-19 years) who received iron and other nutrient supplements with Free food from school "/>
    <s v="Total number of adolescents (aged 10-19 years)"/>
    <s v="Last 12 months"/>
    <s v="Pilot (DataDEN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31363A-F0B8-4FB0-BA6C-017DEBE30CD6}" name="F2" cacheId="0" applyNumberFormats="0" applyBorderFormats="0" applyFontFormats="0" applyPatternFormats="0" applyAlignmentFormats="0" applyWidthHeightFormats="1" dataCaption="Values" updatedVersion="8" minRefreshableVersion="3" rowGrandTotals="0" itemPrintTitles="1" createdVersion="8" indent="0" outline="1" outlineData="1" multipleFieldFilters="0">
  <location ref="D3:D14" firstHeaderRow="1" firstDataRow="1" firstDataCol="1"/>
  <pivotFields count="12">
    <pivotField showAll="0">
      <items count="20">
        <item x="7"/>
        <item x="6"/>
        <item x="10"/>
        <item x="5"/>
        <item x="14"/>
        <item x="17"/>
        <item x="15"/>
        <item x="1"/>
        <item x="0"/>
        <item x="16"/>
        <item x="3"/>
        <item x="9"/>
        <item x="13"/>
        <item x="4"/>
        <item x="8"/>
        <item x="2"/>
        <item x="12"/>
        <item x="11"/>
        <item x="18"/>
        <item t="default"/>
      </items>
    </pivotField>
    <pivotField axis="axisRow" showAll="0">
      <items count="12">
        <item x="10"/>
        <item x="8"/>
        <item x="9"/>
        <item x="7"/>
        <item x="6"/>
        <item x="0"/>
        <item x="2"/>
        <item x="4"/>
        <item x="3"/>
        <item x="5"/>
        <item x="1"/>
        <item t="default"/>
      </items>
    </pivotField>
    <pivotField showAll="0">
      <items count="3">
        <item x="0"/>
        <item x="1"/>
        <item t="default"/>
      </items>
    </pivotField>
    <pivotField showAll="0">
      <items count="13">
        <item x="11"/>
        <item x="3"/>
        <item x="10"/>
        <item x="9"/>
        <item x="5"/>
        <item x="8"/>
        <item x="7"/>
        <item x="6"/>
        <item x="4"/>
        <item x="1"/>
        <item x="0"/>
        <item x="2"/>
        <item t="default"/>
      </items>
    </pivotField>
    <pivotField showAll="0"/>
    <pivotField showAll="0"/>
    <pivotField showAll="0"/>
    <pivotField showAll="0"/>
    <pivotField showAll="0"/>
    <pivotField showAll="0"/>
    <pivotField showAll="0"/>
    <pivotField showAll="0"/>
  </pivotFields>
  <rowFields count="1">
    <field x="1"/>
  </rowFields>
  <rowItems count="11">
    <i>
      <x/>
    </i>
    <i>
      <x v="1"/>
    </i>
    <i>
      <x v="2"/>
    </i>
    <i>
      <x v="3"/>
    </i>
    <i>
      <x v="4"/>
    </i>
    <i>
      <x v="5"/>
    </i>
    <i>
      <x v="6"/>
    </i>
    <i>
      <x v="7"/>
    </i>
    <i>
      <x v="8"/>
    </i>
    <i>
      <x v="9"/>
    </i>
    <i>
      <x v="10"/>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6CF67AD-55F9-4CF7-9529-E4197DC608C8}" name="F1" cacheId="0" applyNumberFormats="0" applyBorderFormats="0" applyFontFormats="0" applyPatternFormats="0" applyAlignmentFormats="0" applyWidthHeightFormats="1" dataCaption="Values" updatedVersion="8" minRefreshableVersion="3" rowGrandTotals="0" itemPrintTitles="1" createdVersion="8" indent="0" outline="1" outlineData="1" multipleFieldFilters="0">
  <location ref="A3:A22" firstHeaderRow="1" firstDataRow="1" firstDataCol="1"/>
  <pivotFields count="12">
    <pivotField axis="axisRow" showAll="0">
      <items count="20">
        <item x="7"/>
        <item x="6"/>
        <item x="10"/>
        <item x="5"/>
        <item x="14"/>
        <item x="17"/>
        <item x="15"/>
        <item x="1"/>
        <item x="0"/>
        <item x="16"/>
        <item x="3"/>
        <item x="9"/>
        <item x="13"/>
        <item x="4"/>
        <item x="8"/>
        <item x="2"/>
        <item x="12"/>
        <item x="11"/>
        <item x="18"/>
        <item t="default"/>
      </items>
    </pivotField>
    <pivotField showAll="0">
      <items count="12">
        <item x="10"/>
        <item x="8"/>
        <item x="9"/>
        <item x="7"/>
        <item x="6"/>
        <item x="0"/>
        <item x="2"/>
        <item x="4"/>
        <item x="3"/>
        <item x="5"/>
        <item x="1"/>
        <item t="default"/>
      </items>
    </pivotField>
    <pivotField showAll="0">
      <items count="3">
        <item x="0"/>
        <item x="1"/>
        <item t="default"/>
      </items>
    </pivotField>
    <pivotField showAll="0">
      <items count="13">
        <item x="11"/>
        <item x="3"/>
        <item x="10"/>
        <item x="9"/>
        <item x="5"/>
        <item x="8"/>
        <item x="7"/>
        <item x="6"/>
        <item x="4"/>
        <item x="1"/>
        <item x="0"/>
        <item x="2"/>
        <item t="default"/>
      </items>
    </pivotField>
    <pivotField showAll="0"/>
    <pivotField showAll="0"/>
    <pivotField showAll="0"/>
    <pivotField showAll="0"/>
    <pivotField showAll="0"/>
    <pivotField showAll="0"/>
    <pivotField showAll="0"/>
    <pivotField showAll="0"/>
  </pivotFields>
  <rowFields count="1">
    <field x="0"/>
  </rowFields>
  <rowItems count="19">
    <i>
      <x/>
    </i>
    <i>
      <x v="1"/>
    </i>
    <i>
      <x v="2"/>
    </i>
    <i>
      <x v="3"/>
    </i>
    <i>
      <x v="4"/>
    </i>
    <i>
      <x v="5"/>
    </i>
    <i>
      <x v="6"/>
    </i>
    <i>
      <x v="7"/>
    </i>
    <i>
      <x v="8"/>
    </i>
    <i>
      <x v="9"/>
    </i>
    <i>
      <x v="10"/>
    </i>
    <i>
      <x v="11"/>
    </i>
    <i>
      <x v="12"/>
    </i>
    <i>
      <x v="13"/>
    </i>
    <i>
      <x v="14"/>
    </i>
    <i>
      <x v="15"/>
    </i>
    <i>
      <x v="16"/>
    </i>
    <i>
      <x v="17"/>
    </i>
    <i>
      <x v="18"/>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8FDECC0-772B-476D-B47E-A92FF63D5007}" name="F4" cacheId="0" applyNumberFormats="0" applyBorderFormats="0" applyFontFormats="0" applyPatternFormats="0" applyAlignmentFormats="0" applyWidthHeightFormats="1" dataCaption="Values" updatedVersion="8" minRefreshableVersion="3" rowGrandTotals="0" itemPrintTitles="1" createdVersion="8" indent="0" outline="1" outlineData="1" multipleFieldFilters="0">
  <location ref="J3:J15" firstHeaderRow="1" firstDataRow="1" firstDataCol="1"/>
  <pivotFields count="12">
    <pivotField showAll="0">
      <items count="20">
        <item x="7"/>
        <item x="6"/>
        <item x="10"/>
        <item x="5"/>
        <item x="14"/>
        <item x="17"/>
        <item x="15"/>
        <item x="1"/>
        <item x="0"/>
        <item x="16"/>
        <item x="3"/>
        <item x="9"/>
        <item x="13"/>
        <item x="4"/>
        <item x="8"/>
        <item x="2"/>
        <item x="12"/>
        <item x="11"/>
        <item x="18"/>
        <item t="default"/>
      </items>
    </pivotField>
    <pivotField showAll="0">
      <items count="12">
        <item x="10"/>
        <item x="8"/>
        <item x="9"/>
        <item x="7"/>
        <item x="6"/>
        <item x="0"/>
        <item x="2"/>
        <item x="4"/>
        <item x="3"/>
        <item x="5"/>
        <item x="1"/>
        <item t="default"/>
      </items>
    </pivotField>
    <pivotField showAll="0">
      <items count="3">
        <item x="0"/>
        <item x="1"/>
        <item t="default"/>
      </items>
    </pivotField>
    <pivotField axis="axisRow" showAll="0">
      <items count="13">
        <item x="11"/>
        <item x="3"/>
        <item x="10"/>
        <item x="9"/>
        <item x="5"/>
        <item x="8"/>
        <item x="7"/>
        <item x="6"/>
        <item x="4"/>
        <item x="1"/>
        <item x="0"/>
        <item x="2"/>
        <item t="default"/>
      </items>
    </pivotField>
    <pivotField showAll="0"/>
    <pivotField showAll="0"/>
    <pivotField showAll="0"/>
    <pivotField showAll="0"/>
    <pivotField showAll="0"/>
    <pivotField showAll="0"/>
    <pivotField showAll="0"/>
    <pivotField showAll="0"/>
  </pivotFields>
  <rowFields count="1">
    <field x="3"/>
  </rowFields>
  <rowItems count="12">
    <i>
      <x/>
    </i>
    <i>
      <x v="1"/>
    </i>
    <i>
      <x v="2"/>
    </i>
    <i>
      <x v="3"/>
    </i>
    <i>
      <x v="4"/>
    </i>
    <i>
      <x v="5"/>
    </i>
    <i>
      <x v="6"/>
    </i>
    <i>
      <x v="7"/>
    </i>
    <i>
      <x v="8"/>
    </i>
    <i>
      <x v="9"/>
    </i>
    <i>
      <x v="10"/>
    </i>
    <i>
      <x v="11"/>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86B8789-9632-4D84-87C2-929ECEA447DF}" name="F3" cacheId="0" applyNumberFormats="0" applyBorderFormats="0" applyFontFormats="0" applyPatternFormats="0" applyAlignmentFormats="0" applyWidthHeightFormats="1" dataCaption="Values" updatedVersion="8" minRefreshableVersion="3" rowGrandTotals="0" itemPrintTitles="1" createdVersion="8" indent="0" outline="1" outlineData="1" multipleFieldFilters="0">
  <location ref="G3:G5" firstHeaderRow="1" firstDataRow="1" firstDataCol="1"/>
  <pivotFields count="12">
    <pivotField showAll="0">
      <items count="20">
        <item x="7"/>
        <item x="6"/>
        <item x="10"/>
        <item x="5"/>
        <item x="14"/>
        <item x="17"/>
        <item x="15"/>
        <item x="1"/>
        <item x="0"/>
        <item x="16"/>
        <item x="3"/>
        <item x="9"/>
        <item x="13"/>
        <item x="4"/>
        <item x="8"/>
        <item x="2"/>
        <item x="12"/>
        <item x="11"/>
        <item x="18"/>
        <item t="default"/>
      </items>
    </pivotField>
    <pivotField showAll="0">
      <items count="12">
        <item x="10"/>
        <item x="8"/>
        <item x="9"/>
        <item x="7"/>
        <item x="6"/>
        <item x="0"/>
        <item x="2"/>
        <item x="4"/>
        <item x="3"/>
        <item x="5"/>
        <item x="1"/>
        <item t="default"/>
      </items>
    </pivotField>
    <pivotField axis="axisRow" showAll="0">
      <items count="3">
        <item x="0"/>
        <item x="1"/>
        <item t="default"/>
      </items>
    </pivotField>
    <pivotField showAll="0">
      <items count="13">
        <item x="11"/>
        <item x="3"/>
        <item x="10"/>
        <item x="9"/>
        <item x="5"/>
        <item x="8"/>
        <item x="7"/>
        <item x="6"/>
        <item x="4"/>
        <item x="1"/>
        <item x="0"/>
        <item x="2"/>
        <item t="default"/>
      </items>
    </pivotField>
    <pivotField showAll="0"/>
    <pivotField showAll="0"/>
    <pivotField showAll="0"/>
    <pivotField showAll="0"/>
    <pivotField showAll="0"/>
    <pivotField showAll="0"/>
    <pivotField showAll="0"/>
    <pivotField showAll="0"/>
  </pivotFields>
  <rowFields count="1">
    <field x="2"/>
  </rowFields>
  <rowItems count="2">
    <i>
      <x/>
    </i>
    <i>
      <x v="1"/>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LTER_3_Data_collection_level" xr10:uid="{39C7064A-B7C0-445A-993B-EEA7ED0768B8}" sourceName="FILTER-3 Data collection level">
  <pivotTables>
    <pivotTable tabId="16" name="F3"/>
    <pivotTable tabId="16" name="F1"/>
    <pivotTable tabId="16" name="F2"/>
    <pivotTable tabId="16" name="F4"/>
  </pivotTables>
  <data>
    <tabular pivotCacheId="1664314921">
      <items count="2">
        <i x="0" s="1"/>
        <i x="1"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LTER_4_Intervention_Type" xr10:uid="{9A328EF8-5897-49BF-A69C-8859000E3C7D}" sourceName="FILTER-4 Intervention Type">
  <pivotTables>
    <pivotTable tabId="16" name="F4"/>
    <pivotTable tabId="16" name="F1"/>
    <pivotTable tabId="16" name="F2"/>
    <pivotTable tabId="16" name="F3"/>
  </pivotTables>
  <data>
    <tabular pivotCacheId="1664314921">
      <items count="12">
        <i x="11" s="1"/>
        <i x="3" s="1"/>
        <i x="10" s="1"/>
        <i x="9" s="1"/>
        <i x="5" s="1"/>
        <i x="8" s="1"/>
        <i x="7" s="1"/>
        <i x="6" s="1"/>
        <i x="4" s="1"/>
        <i x="1" s="1"/>
        <i x="0" s="1"/>
        <i x="2"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LTER_1_Topic" xr10:uid="{0E5B6C05-6A73-409D-B146-4E6E0D77A81D}" sourceName="FILTER-1 Topic">
  <pivotTables>
    <pivotTable tabId="16" name="F1"/>
    <pivotTable tabId="16" name="F2"/>
    <pivotTable tabId="16" name="F3"/>
    <pivotTable tabId="16" name="F4"/>
  </pivotTables>
  <data>
    <tabular pivotCacheId="1664314921">
      <items count="19">
        <i x="7" s="1"/>
        <i x="6" s="1"/>
        <i x="10" s="1"/>
        <i x="5" s="1"/>
        <i x="14" s="1"/>
        <i x="17" s="1"/>
        <i x="15" s="1"/>
        <i x="1" s="1"/>
        <i x="0" s="1"/>
        <i x="16" s="1"/>
        <i x="3" s="1"/>
        <i x="9" s="1"/>
        <i x="13" s="1"/>
        <i x="4" s="1"/>
        <i x="8" s="1"/>
        <i x="2" s="1"/>
        <i x="12" s="1"/>
        <i x="11" s="1"/>
        <i x="18" s="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ILTER_2_Target_population" xr10:uid="{35346019-1BA4-4CBF-A270-F9B339ED5427}" sourceName="FILTER-2 Target population">
  <pivotTables>
    <pivotTable tabId="16" name="F2"/>
    <pivotTable tabId="16" name="F1"/>
    <pivotTable tabId="16" name="F3"/>
    <pivotTable tabId="16" name="F4"/>
  </pivotTables>
  <data>
    <tabular pivotCacheId="1664314921">
      <items count="11">
        <i x="10" s="1"/>
        <i x="8" s="1"/>
        <i x="9" s="1"/>
        <i x="7" s="1"/>
        <i x="6" s="1"/>
        <i x="0" s="1"/>
        <i x="2" s="1"/>
        <i x="4" s="1"/>
        <i x="3" s="1"/>
        <i x="5" s="1"/>
        <i x="1"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FILTER-3 Data collection level" xr10:uid="{231840F9-3756-40E2-A093-4C0DFA58220C}" cache="Slicer_FILTER_3_Data_collection_level" caption="FILTER-3 Data collection level" rowHeight="241300"/>
  <slicer name="FILTER-4 Intervention Type" xr10:uid="{A69B4A2C-2FA4-47FC-9E1D-63BCFE865D4B}" cache="Slicer_FILTER_4_Intervention_Type" caption="FILTER-4 Intervention Type"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Data collection level" xr10:uid="{03C21D95-8148-4206-9C2B-6FDC2E4FBFE4}" cache="Slicer_FILTER_3_Data_collection_level" caption="Data collection level" columnCount="2" rowHeight="180000"/>
  <slicer name="Intervention Type" xr10:uid="{A0FEEDC0-9E1B-4DB6-88D4-A1016B13435E}" cache="Slicer_FILTER_4_Intervention_Type" caption="Intervention Type" columnCount="3" rowHeight="180000"/>
  <slicer name="Topic" xr10:uid="{3EB061A9-7B56-4B10-9BFD-724C33CB9049}" cache="Slicer_FILTER_1_Topic" caption="Topic" columnCount="2" rowHeight="180000"/>
  <slicer name="Target population" xr10:uid="{5BDF40A1-2B90-4D12-93AC-EEB4D7E64B93}" cache="Slicer_FILTER_2_Target_population" caption="Target population" columnCount="3" rowHeight="180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7906EA-E20C-48FD-AD1E-8F22D03D2386}" name="T_Source" displayName="T_Source" ref="A1:T191" totalsRowShown="0" headerRowDxfId="1" dataDxfId="0" headerRowBorderDxfId="24" tableBorderDxfId="23">
  <autoFilter ref="A1:T191" xr:uid="{807906EA-E20C-48FD-AD1E-8F22D03D2386}"/>
  <tableColumns count="20">
    <tableColumn id="1" xr3:uid="{042C626F-F1FC-436D-814E-6D598609E6A2}" name="S.N." dataDxfId="21"/>
    <tableColumn id="2" xr3:uid="{CB70681B-3DD9-4359-8EBC-530764D44318}" name="S.N.2" dataDxfId="20"/>
    <tableColumn id="3" xr3:uid="{34BD4B7B-A03A-41F4-B9B7-8E8DDC2AAAD8}" name="FILTER-1 Topic" dataDxfId="19"/>
    <tableColumn id="4" xr3:uid="{DCD528D5-4A84-4DB9-A921-E0DDE3745E69}" name="FILTER-2 Target population" dataDxfId="18"/>
    <tableColumn id="5" xr3:uid="{87A16E59-8D68-4D01-9C8C-06B491E9A25C}" name="FILTER-3 Data collection level" dataDxfId="17"/>
    <tableColumn id="6" xr3:uid="{C2127CF0-51A1-4602-AE70-A426F715DB73}" name="FILTER-4 Intervention Type" dataDxfId="16"/>
    <tableColumn id="7" xr3:uid="{5662C435-51BD-4D0D-ACBE-862D9D358AE8}" name="Questionnaire Section" dataDxfId="15"/>
    <tableColumn id="8" xr3:uid="{3F49E4D7-4BA9-49A1-9B94-B1D42EED18F6}" name="Indicator" dataDxfId="14"/>
    <tableColumn id="9" xr3:uid="{0F589EA6-D9B5-48D0-AEBC-8F9CECBBBDF8}" name="Indicator Definition" dataDxfId="13"/>
    <tableColumn id="10" xr3:uid="{59C0D60F-0DA4-4B3F-BEC9-37EC845B6FD4}" name="Survey Qs" dataDxfId="12"/>
    <tableColumn id="11" xr3:uid="{9E4E40E2-6320-4E49-A3EF-70971922F862}" name="Numerator" dataDxfId="11"/>
    <tableColumn id="12" xr3:uid="{A2242F82-9057-4943-9709-32D0F1CE90AB}" name="Denominator" dataDxfId="10"/>
    <tableColumn id="13" xr3:uid="{F1F59947-7780-4BB5-8743-0DF0137F1D93}" name="Recall period" dataDxfId="9"/>
    <tableColumn id="14" xr3:uid="{DB55B2D9-7C12-4457-B4DE-B63162D92DC2}" name="Source" dataDxfId="8"/>
    <tableColumn id="15" xr3:uid="{5846C1B3-36B3-4AC0-B00F-6B7178665897}" name="Select F1" dataDxfId="7">
      <calculatedColumnFormula>COUNTIF(Frequencies!A:A,T_Source[[#This Row],[FILTER-1 Topic]])</calculatedColumnFormula>
    </tableColumn>
    <tableColumn id="16" xr3:uid="{80DBD0F8-7690-4454-9C1E-4E224CC26D58}" name="Select F2" dataDxfId="6">
      <calculatedColumnFormula>COUNTIF(Frequencies!D:D,T_Source[[#This Row],[FILTER-2 Target population]])</calculatedColumnFormula>
    </tableColumn>
    <tableColumn id="17" xr3:uid="{299AEF02-2385-46E6-9AA7-2AC85E10FE72}" name="Select F3" dataDxfId="5">
      <calculatedColumnFormula>COUNTIF(Frequencies!G:G,T_Source[[#This Row],[FILTER-3 Data collection level]])</calculatedColumnFormula>
    </tableColumn>
    <tableColumn id="18" xr3:uid="{81D4205F-B704-4495-B4E7-3D0376D416D5}" name="Select F4" dataDxfId="4">
      <calculatedColumnFormula>COUNTIF(Frequencies!J:J,T_Source[[#This Row],[FILTER-4 Intervention Type]])</calculatedColumnFormula>
    </tableColumn>
    <tableColumn id="19" xr3:uid="{6D5EFCB5-7BFA-49B1-8BE4-D389CFFAE8C1}" name="Select" dataDxfId="3">
      <calculatedColumnFormula>SUM(T_Source[[#This Row],[Select F1]:[Select F4]])=4</calculatedColumnFormula>
    </tableColumn>
    <tableColumn id="20" xr3:uid="{A3EB71F5-7C9E-4A8E-B120-3647FE8AEDCB}" name="ID select" dataDxfId="2">
      <calculatedColumnFormula>IF(T_Source[[#This Row],[Select]]=TRUE,MAX($T$1:T1)+1,0)</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4.xml"/><Relationship Id="rId4"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FD303-0871-4A9E-AC25-9D785CD7C2AA}">
  <sheetPr codeName="Sheet1"/>
  <dimension ref="A4:D55"/>
  <sheetViews>
    <sheetView topLeftCell="B1" zoomScale="70" zoomScaleNormal="70" workbookViewId="0">
      <selection activeCell="B1" sqref="A1:XFD1048576"/>
    </sheetView>
  </sheetViews>
  <sheetFormatPr defaultColWidth="8.68359375" defaultRowHeight="13.8" x14ac:dyDescent="0.45"/>
  <cols>
    <col min="1" max="1" width="8.68359375" style="1"/>
    <col min="2" max="2" width="53.83984375" style="1" customWidth="1"/>
    <col min="3" max="3" width="54.68359375" style="2" customWidth="1"/>
    <col min="4" max="4" width="96.15625" style="1" customWidth="1"/>
    <col min="5" max="16384" width="8.68359375" style="1"/>
  </cols>
  <sheetData>
    <row r="4" spans="1:4" ht="35.1" x14ac:dyDescent="1.1499999999999999">
      <c r="C4" s="11" t="s">
        <v>1020</v>
      </c>
    </row>
    <row r="7" spans="1:4" ht="22.2" x14ac:dyDescent="0.7">
      <c r="C7" s="10" t="s">
        <v>1021</v>
      </c>
    </row>
    <row r="9" spans="1:4" ht="83.5" customHeight="1" x14ac:dyDescent="0.55000000000000004">
      <c r="A9"/>
      <c r="B9" s="44" t="s">
        <v>74</v>
      </c>
      <c r="C9" s="44"/>
      <c r="D9" s="44"/>
    </row>
    <row r="11" spans="1:4" ht="14.1" thickBot="1" x14ac:dyDescent="0.5"/>
    <row r="12" spans="1:4" s="2" customFormat="1" ht="27.55" customHeight="1" thickTop="1" x14ac:dyDescent="0.45">
      <c r="B12" s="3" t="s">
        <v>29</v>
      </c>
      <c r="C12" s="3" t="s">
        <v>30</v>
      </c>
      <c r="D12" s="3"/>
    </row>
    <row r="13" spans="1:4" s="2" customFormat="1" ht="39" customHeight="1" x14ac:dyDescent="0.45">
      <c r="B13" s="4" t="s">
        <v>0</v>
      </c>
      <c r="C13" s="45" t="s">
        <v>60</v>
      </c>
      <c r="D13" s="45"/>
    </row>
    <row r="14" spans="1:4" s="2" customFormat="1" ht="37.5" customHeight="1" x14ac:dyDescent="0.45">
      <c r="B14" s="4" t="s">
        <v>1</v>
      </c>
      <c r="C14" s="45" t="s">
        <v>31</v>
      </c>
      <c r="D14" s="45"/>
    </row>
    <row r="15" spans="1:4" s="2" customFormat="1" ht="90" customHeight="1" x14ac:dyDescent="0.45">
      <c r="B15" s="4" t="s">
        <v>2</v>
      </c>
      <c r="C15" s="45" t="s">
        <v>32</v>
      </c>
      <c r="D15" s="45"/>
    </row>
    <row r="16" spans="1:4" s="2" customFormat="1" ht="33" customHeight="1" x14ac:dyDescent="0.45">
      <c r="B16" s="4" t="s">
        <v>3</v>
      </c>
      <c r="C16" s="45" t="s">
        <v>33</v>
      </c>
      <c r="D16" s="45"/>
    </row>
    <row r="17" spans="2:4" s="2" customFormat="1" ht="33.549999999999997" customHeight="1" x14ac:dyDescent="0.45">
      <c r="B17" s="4" t="s">
        <v>4</v>
      </c>
      <c r="C17" s="45" t="s">
        <v>34</v>
      </c>
      <c r="D17" s="45"/>
    </row>
    <row r="18" spans="2:4" s="2" customFormat="1" ht="37.5" customHeight="1" x14ac:dyDescent="0.45">
      <c r="B18" s="4" t="s">
        <v>5</v>
      </c>
      <c r="C18" s="45" t="s">
        <v>35</v>
      </c>
      <c r="D18" s="45"/>
    </row>
    <row r="19" spans="2:4" s="2" customFormat="1" ht="35.5" customHeight="1" x14ac:dyDescent="0.45">
      <c r="B19" s="4" t="s">
        <v>6</v>
      </c>
      <c r="C19" s="45" t="s">
        <v>36</v>
      </c>
      <c r="D19" s="45"/>
    </row>
    <row r="20" spans="2:4" s="2" customFormat="1" ht="36" customHeight="1" x14ac:dyDescent="0.45">
      <c r="B20" s="4" t="s">
        <v>7</v>
      </c>
      <c r="C20" s="45" t="s">
        <v>37</v>
      </c>
      <c r="D20" s="45"/>
    </row>
    <row r="21" spans="2:4" s="2" customFormat="1" ht="33" customHeight="1" x14ac:dyDescent="0.45">
      <c r="B21" s="4" t="s">
        <v>8</v>
      </c>
      <c r="C21" s="45" t="s">
        <v>38</v>
      </c>
      <c r="D21" s="45"/>
    </row>
    <row r="22" spans="2:4" s="2" customFormat="1" ht="33" customHeight="1" x14ac:dyDescent="0.45">
      <c r="B22" s="4" t="s">
        <v>9</v>
      </c>
      <c r="C22" s="45" t="s">
        <v>39</v>
      </c>
      <c r="D22" s="45"/>
    </row>
    <row r="23" spans="2:4" s="2" customFormat="1" ht="31.5" customHeight="1" x14ac:dyDescent="0.45">
      <c r="B23" s="4" t="s">
        <v>10</v>
      </c>
      <c r="C23" s="45" t="s">
        <v>40</v>
      </c>
      <c r="D23" s="45"/>
    </row>
    <row r="24" spans="2:4" s="2" customFormat="1" ht="36" customHeight="1" x14ac:dyDescent="0.45">
      <c r="B24" s="4" t="s">
        <v>11</v>
      </c>
      <c r="C24" s="45" t="s">
        <v>41</v>
      </c>
      <c r="D24" s="45"/>
    </row>
    <row r="25" spans="2:4" s="2" customFormat="1" ht="38.5" customHeight="1" x14ac:dyDescent="0.45">
      <c r="B25" s="4" t="s">
        <v>12</v>
      </c>
      <c r="C25" s="45" t="s">
        <v>42</v>
      </c>
      <c r="D25" s="45"/>
    </row>
    <row r="26" spans="2:4" s="2" customFormat="1" ht="38.5" customHeight="1" x14ac:dyDescent="0.45">
      <c r="B26" s="4" t="s">
        <v>13</v>
      </c>
      <c r="C26" s="45" t="s">
        <v>43</v>
      </c>
      <c r="D26" s="45"/>
    </row>
    <row r="27" spans="2:4" s="2" customFormat="1" ht="38.5" customHeight="1" x14ac:dyDescent="0.45">
      <c r="B27" s="4" t="s">
        <v>14</v>
      </c>
      <c r="C27" s="45" t="s">
        <v>44</v>
      </c>
      <c r="D27" s="45"/>
    </row>
    <row r="28" spans="2:4" s="2" customFormat="1" ht="38.5" customHeight="1" x14ac:dyDescent="0.45">
      <c r="B28" s="4" t="s">
        <v>15</v>
      </c>
      <c r="C28" s="45" t="s">
        <v>45</v>
      </c>
      <c r="D28" s="45"/>
    </row>
    <row r="29" spans="2:4" s="2" customFormat="1" ht="38.5" customHeight="1" x14ac:dyDescent="0.45">
      <c r="B29" s="4" t="s">
        <v>16</v>
      </c>
      <c r="C29" s="45" t="s">
        <v>46</v>
      </c>
      <c r="D29" s="45"/>
    </row>
    <row r="30" spans="2:4" s="2" customFormat="1" ht="34" customHeight="1" x14ac:dyDescent="0.45">
      <c r="B30" s="4" t="s">
        <v>17</v>
      </c>
      <c r="C30" s="45" t="s">
        <v>47</v>
      </c>
      <c r="D30" s="45"/>
    </row>
    <row r="31" spans="2:4" s="2" customFormat="1" ht="30" customHeight="1" x14ac:dyDescent="0.45">
      <c r="B31" s="4" t="s">
        <v>18</v>
      </c>
      <c r="C31" s="45" t="s">
        <v>48</v>
      </c>
      <c r="D31" s="45"/>
    </row>
    <row r="32" spans="2:4" s="2" customFormat="1" ht="36.549999999999997" customHeight="1" thickBot="1" x14ac:dyDescent="0.5">
      <c r="B32" s="5" t="s">
        <v>19</v>
      </c>
      <c r="C32" s="49" t="s">
        <v>49</v>
      </c>
      <c r="D32" s="49"/>
    </row>
    <row r="33" spans="2:4" ht="14.1" thickTop="1" x14ac:dyDescent="0.45"/>
    <row r="34" spans="2:4" ht="14.1" thickBot="1" x14ac:dyDescent="0.5"/>
    <row r="35" spans="2:4" ht="21" customHeight="1" thickTop="1" x14ac:dyDescent="0.45">
      <c r="B35" s="3" t="s">
        <v>50</v>
      </c>
      <c r="C35" s="3" t="s">
        <v>61</v>
      </c>
      <c r="D35" s="3" t="s">
        <v>63</v>
      </c>
    </row>
    <row r="36" spans="2:4" ht="60" customHeight="1" x14ac:dyDescent="0.45">
      <c r="B36" s="6" t="s">
        <v>26</v>
      </c>
      <c r="C36" s="7" t="s">
        <v>62</v>
      </c>
      <c r="D36" s="7" t="s">
        <v>64</v>
      </c>
    </row>
    <row r="37" spans="2:4" ht="48.55" customHeight="1" x14ac:dyDescent="0.45">
      <c r="B37" s="6" t="s">
        <v>51</v>
      </c>
      <c r="C37" s="7" t="s">
        <v>52</v>
      </c>
      <c r="D37" s="7" t="s">
        <v>65</v>
      </c>
    </row>
    <row r="38" spans="2:4" ht="259.5" customHeight="1" x14ac:dyDescent="0.45">
      <c r="B38" s="6" t="s">
        <v>20</v>
      </c>
      <c r="C38" s="7" t="s">
        <v>54</v>
      </c>
      <c r="D38" s="7" t="s">
        <v>68</v>
      </c>
    </row>
    <row r="39" spans="2:4" ht="75" customHeight="1" x14ac:dyDescent="0.45">
      <c r="B39" s="6" t="s">
        <v>27</v>
      </c>
      <c r="C39" s="7" t="s">
        <v>53</v>
      </c>
      <c r="D39" s="7" t="s">
        <v>66</v>
      </c>
    </row>
    <row r="40" spans="2:4" ht="35.25" customHeight="1" x14ac:dyDescent="0.45">
      <c r="B40" s="6" t="s">
        <v>28</v>
      </c>
      <c r="C40" s="7" t="s">
        <v>55</v>
      </c>
      <c r="D40" s="7" t="s">
        <v>67</v>
      </c>
    </row>
    <row r="41" spans="2:4" ht="41.4" x14ac:dyDescent="0.45">
      <c r="B41" s="6" t="s">
        <v>56</v>
      </c>
      <c r="C41" s="7" t="s">
        <v>57</v>
      </c>
      <c r="D41" s="7" t="s">
        <v>69</v>
      </c>
    </row>
    <row r="42" spans="2:4" ht="27" customHeight="1" x14ac:dyDescent="0.45">
      <c r="B42" s="6" t="s">
        <v>72</v>
      </c>
      <c r="C42" s="7" t="s">
        <v>58</v>
      </c>
      <c r="D42" s="7" t="s">
        <v>71</v>
      </c>
    </row>
    <row r="43" spans="2:4" ht="41.5" customHeight="1" thickBot="1" x14ac:dyDescent="0.5">
      <c r="B43" s="8" t="s">
        <v>25</v>
      </c>
      <c r="C43" s="9" t="s">
        <v>59</v>
      </c>
      <c r="D43" s="9" t="s">
        <v>70</v>
      </c>
    </row>
    <row r="44" spans="2:4" ht="14.1" thickTop="1" x14ac:dyDescent="0.45"/>
    <row r="46" spans="2:4" x14ac:dyDescent="0.45">
      <c r="B46" s="46" t="s">
        <v>73</v>
      </c>
      <c r="C46" s="47"/>
      <c r="D46" s="47"/>
    </row>
    <row r="47" spans="2:4" x14ac:dyDescent="0.45">
      <c r="B47" s="47"/>
      <c r="C47" s="47"/>
      <c r="D47" s="47"/>
    </row>
    <row r="48" spans="2:4" x14ac:dyDescent="0.45">
      <c r="B48" s="47"/>
      <c r="C48" s="47"/>
      <c r="D48" s="47"/>
    </row>
    <row r="49" spans="2:4" x14ac:dyDescent="0.45">
      <c r="B49" s="47"/>
      <c r="C49" s="47"/>
      <c r="D49" s="47"/>
    </row>
    <row r="50" spans="2:4" x14ac:dyDescent="0.45">
      <c r="B50" s="47"/>
      <c r="C50" s="47"/>
      <c r="D50" s="47"/>
    </row>
    <row r="51" spans="2:4" x14ac:dyDescent="0.45">
      <c r="B51" s="47"/>
      <c r="C51" s="47"/>
      <c r="D51" s="47"/>
    </row>
    <row r="52" spans="2:4" x14ac:dyDescent="0.45">
      <c r="B52" s="47"/>
      <c r="C52" s="47"/>
      <c r="D52" s="47"/>
    </row>
    <row r="53" spans="2:4" x14ac:dyDescent="0.45">
      <c r="B53" s="47"/>
      <c r="C53" s="47"/>
      <c r="D53" s="47"/>
    </row>
    <row r="54" spans="2:4" x14ac:dyDescent="0.45">
      <c r="B54" s="47"/>
      <c r="C54" s="47"/>
      <c r="D54" s="47"/>
    </row>
    <row r="55" spans="2:4" ht="88" customHeight="1" x14ac:dyDescent="0.45">
      <c r="B55" s="48"/>
      <c r="C55" s="48"/>
      <c r="D55" s="48"/>
    </row>
  </sheetData>
  <mergeCells count="23">
    <mergeCell ref="B46:D54"/>
    <mergeCell ref="B55:D55"/>
    <mergeCell ref="C17:D17"/>
    <mergeCell ref="C18:D18"/>
    <mergeCell ref="C19:D19"/>
    <mergeCell ref="C32:D32"/>
    <mergeCell ref="C30:D30"/>
    <mergeCell ref="C31:D31"/>
    <mergeCell ref="B9:D9"/>
    <mergeCell ref="C26:D26"/>
    <mergeCell ref="C27:D27"/>
    <mergeCell ref="C28:D28"/>
    <mergeCell ref="C29:D29"/>
    <mergeCell ref="C20:D20"/>
    <mergeCell ref="C21:D21"/>
    <mergeCell ref="C22:D22"/>
    <mergeCell ref="C23:D23"/>
    <mergeCell ref="C24:D24"/>
    <mergeCell ref="C25:D25"/>
    <mergeCell ref="C13:D13"/>
    <mergeCell ref="C14:D14"/>
    <mergeCell ref="C15:D15"/>
    <mergeCell ref="C16:D1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7922E-8AD8-45FF-8B68-1443D91DBA36}">
  <sheetPr>
    <tabColor theme="4" tint="0.59999389629810485"/>
  </sheetPr>
  <dimension ref="A1:P18"/>
  <sheetViews>
    <sheetView showGridLines="0" workbookViewId="0">
      <pane activePane="bottomRight" state="frozen"/>
      <selection activeCell="J17" sqref="J17"/>
    </sheetView>
  </sheetViews>
  <sheetFormatPr defaultColWidth="8.83984375" defaultRowHeight="14.4" zeroHeight="1" x14ac:dyDescent="0.55000000000000004"/>
  <cols>
    <col min="1" max="16" width="8.83984375" customWidth="1"/>
    <col min="17" max="17" width="0" hidden="1" customWidth="1"/>
  </cols>
  <sheetData>
    <row r="1" spans="1:16" ht="17.7" x14ac:dyDescent="0.6">
      <c r="A1" s="50" t="s">
        <v>1054</v>
      </c>
      <c r="B1" s="50"/>
      <c r="C1" s="50"/>
      <c r="D1" s="50"/>
      <c r="E1" s="50"/>
      <c r="F1" s="50"/>
      <c r="G1" s="50"/>
      <c r="H1" s="50"/>
      <c r="I1" s="50"/>
      <c r="J1" s="50"/>
      <c r="K1" s="50"/>
    </row>
    <row r="2" spans="1:16" x14ac:dyDescent="0.55000000000000004">
      <c r="L2" s="51" t="s">
        <v>1055</v>
      </c>
      <c r="M2" s="51"/>
      <c r="N2" s="51"/>
      <c r="O2" s="51"/>
      <c r="P2" s="51"/>
    </row>
    <row r="3" spans="1:16" ht="14.4" customHeight="1" x14ac:dyDescent="0.55000000000000004">
      <c r="L3" s="51"/>
      <c r="M3" s="51"/>
      <c r="N3" s="51"/>
      <c r="O3" s="51"/>
      <c r="P3" s="51"/>
    </row>
    <row r="4" spans="1:16" x14ac:dyDescent="0.55000000000000004">
      <c r="L4" s="51"/>
      <c r="M4" s="51"/>
      <c r="N4" s="51"/>
      <c r="O4" s="51"/>
      <c r="P4" s="51"/>
    </row>
    <row r="5" spans="1:16" x14ac:dyDescent="0.55000000000000004"/>
    <row r="6" spans="1:16" x14ac:dyDescent="0.55000000000000004">
      <c r="L6" s="51" t="s">
        <v>1056</v>
      </c>
      <c r="M6" s="51"/>
      <c r="N6" s="51"/>
      <c r="O6" s="51"/>
      <c r="P6" s="51"/>
    </row>
    <row r="7" spans="1:16" x14ac:dyDescent="0.55000000000000004">
      <c r="L7" s="51"/>
      <c r="M7" s="51"/>
      <c r="N7" s="51"/>
      <c r="O7" s="51"/>
      <c r="P7" s="51"/>
    </row>
    <row r="8" spans="1:16" x14ac:dyDescent="0.55000000000000004">
      <c r="L8" s="51"/>
      <c r="M8" s="51"/>
      <c r="N8" s="51"/>
      <c r="O8" s="51"/>
      <c r="P8" s="51"/>
    </row>
    <row r="9" spans="1:16" x14ac:dyDescent="0.55000000000000004"/>
    <row r="10" spans="1:16" x14ac:dyDescent="0.55000000000000004">
      <c r="L10" s="51" t="s">
        <v>1061</v>
      </c>
      <c r="M10" s="51"/>
      <c r="N10" s="51"/>
      <c r="O10" s="51"/>
      <c r="P10" s="51"/>
    </row>
    <row r="11" spans="1:16" x14ac:dyDescent="0.55000000000000004">
      <c r="L11" s="51"/>
      <c r="M11" s="51"/>
      <c r="N11" s="51"/>
      <c r="O11" s="51"/>
      <c r="P11" s="51"/>
    </row>
    <row r="12" spans="1:16" x14ac:dyDescent="0.55000000000000004">
      <c r="L12" s="51"/>
      <c r="M12" s="51"/>
      <c r="N12" s="51"/>
      <c r="O12" s="51"/>
      <c r="P12" s="51"/>
    </row>
    <row r="13" spans="1:16" x14ac:dyDescent="0.55000000000000004"/>
    <row r="14" spans="1:16" x14ac:dyDescent="0.55000000000000004">
      <c r="L14" s="51" t="s">
        <v>1057</v>
      </c>
      <c r="M14" s="51"/>
      <c r="N14" s="51"/>
      <c r="O14" s="51"/>
      <c r="P14" s="51"/>
    </row>
    <row r="15" spans="1:16" ht="14.4" customHeight="1" x14ac:dyDescent="0.55000000000000004">
      <c r="L15" s="51"/>
      <c r="M15" s="51"/>
      <c r="N15" s="51"/>
      <c r="O15" s="51"/>
      <c r="P15" s="51"/>
    </row>
    <row r="16" spans="1:16" x14ac:dyDescent="0.55000000000000004">
      <c r="L16" s="42"/>
      <c r="M16" s="42"/>
      <c r="N16" s="42"/>
      <c r="O16" s="42"/>
      <c r="P16" s="42"/>
    </row>
    <row r="17" spans="2:16" x14ac:dyDescent="0.55000000000000004">
      <c r="B17" s="52" t="s">
        <v>1063</v>
      </c>
      <c r="C17" s="52"/>
      <c r="D17" s="52"/>
      <c r="E17" s="52"/>
      <c r="F17" s="52"/>
      <c r="G17" s="52"/>
      <c r="H17" s="52"/>
      <c r="I17" s="52"/>
      <c r="L17" s="51" t="s">
        <v>1058</v>
      </c>
      <c r="M17" s="51"/>
      <c r="N17" s="51"/>
      <c r="O17" s="51"/>
      <c r="P17" s="51"/>
    </row>
    <row r="18" spans="2:16" ht="14.4" customHeight="1" x14ac:dyDescent="0.55000000000000004">
      <c r="L18" s="51"/>
      <c r="M18" s="51"/>
      <c r="N18" s="51"/>
      <c r="O18" s="51"/>
      <c r="P18" s="51"/>
    </row>
  </sheetData>
  <mergeCells count="7">
    <mergeCell ref="A1:K1"/>
    <mergeCell ref="L17:P18"/>
    <mergeCell ref="L2:P4"/>
    <mergeCell ref="L6:P8"/>
    <mergeCell ref="L10:P12"/>
    <mergeCell ref="L14:P15"/>
    <mergeCell ref="B17:I17"/>
  </mergeCells>
  <hyperlinks>
    <hyperlink ref="B17" location="'1. Introduction'!A1" display="Please review the '1. Introduction' sheet for more indormation" xr:uid="{1EDFE121-A00B-45EF-A332-C34A8598DA5F}"/>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B31D2-6BF9-4151-A573-0FEAB3A78E2F}">
  <sheetPr>
    <tabColor rgb="FFFFC000"/>
  </sheetPr>
  <dimension ref="A1:U38"/>
  <sheetViews>
    <sheetView showGridLines="0" zoomScale="75" zoomScaleNormal="85" workbookViewId="0">
      <selection activeCell="A7" sqref="A7"/>
    </sheetView>
  </sheetViews>
  <sheetFormatPr defaultColWidth="0" defaultRowHeight="14.4" zeroHeight="1" x14ac:dyDescent="0.55000000000000004"/>
  <cols>
    <col min="1" max="1" width="33.3125" customWidth="1"/>
    <col min="2" max="2" width="86.68359375" customWidth="1"/>
    <col min="3" max="3" width="0.15625" customWidth="1"/>
    <col min="4" max="5" width="8.83984375" customWidth="1"/>
    <col min="6" max="21" width="0" hidden="1" customWidth="1"/>
    <col min="22" max="16384" width="8.83984375" hidden="1"/>
  </cols>
  <sheetData>
    <row r="1" spans="1:21" ht="22.5" x14ac:dyDescent="0.75">
      <c r="B1" s="17" t="s">
        <v>1031</v>
      </c>
    </row>
    <row r="2" spans="1:21" x14ac:dyDescent="0.55000000000000004"/>
    <row r="3" spans="1:21" x14ac:dyDescent="0.55000000000000004">
      <c r="B3" s="18" t="s">
        <v>1021</v>
      </c>
    </row>
    <row r="4" spans="1:21" x14ac:dyDescent="0.55000000000000004"/>
    <row r="5" spans="1:21" x14ac:dyDescent="0.55000000000000004"/>
    <row r="6" spans="1:21" x14ac:dyDescent="0.55000000000000004"/>
    <row r="7" spans="1:21" ht="24" customHeight="1" x14ac:dyDescent="0.55000000000000004">
      <c r="A7" s="41" t="s">
        <v>1048</v>
      </c>
      <c r="B7" s="22"/>
      <c r="C7" s="22"/>
    </row>
    <row r="8" spans="1:21" ht="17.05" customHeight="1" x14ac:dyDescent="0.55000000000000004">
      <c r="A8" s="53" t="s">
        <v>1036</v>
      </c>
      <c r="B8" s="53"/>
      <c r="C8" s="53"/>
      <c r="D8" s="12"/>
      <c r="E8" s="12"/>
      <c r="F8" s="12"/>
      <c r="G8" s="12"/>
      <c r="H8" s="12"/>
      <c r="I8" s="12"/>
      <c r="J8" s="12"/>
      <c r="K8" s="12"/>
      <c r="L8" s="12"/>
      <c r="M8" s="12"/>
      <c r="N8" s="12"/>
      <c r="O8" s="12"/>
      <c r="P8" s="12"/>
      <c r="Q8" s="12"/>
      <c r="R8" s="12"/>
      <c r="S8" s="12"/>
      <c r="T8" s="12"/>
      <c r="U8" s="12"/>
    </row>
    <row r="9" spans="1:21" x14ac:dyDescent="0.55000000000000004"/>
    <row r="10" spans="1:21" ht="76" customHeight="1" x14ac:dyDescent="0.55000000000000004">
      <c r="A10" s="53" t="s">
        <v>1050</v>
      </c>
      <c r="B10" s="54"/>
      <c r="C10" s="19" t="s">
        <v>1049</v>
      </c>
      <c r="D10" s="43" t="s">
        <v>1059</v>
      </c>
      <c r="E10" s="12"/>
      <c r="F10" s="12"/>
      <c r="G10" s="12"/>
      <c r="H10" s="12"/>
      <c r="I10" s="12"/>
      <c r="J10" s="12"/>
      <c r="K10" s="12"/>
      <c r="L10" s="12"/>
      <c r="M10" s="12"/>
      <c r="N10" s="12"/>
      <c r="O10" s="12"/>
      <c r="P10" s="12"/>
      <c r="Q10" s="12"/>
      <c r="R10" s="12"/>
      <c r="S10" s="12"/>
      <c r="T10" s="12"/>
      <c r="U10" s="12"/>
    </row>
    <row r="11" spans="1:21" ht="29.05" customHeight="1" x14ac:dyDescent="0.55000000000000004">
      <c r="A11" s="21" t="s">
        <v>1032</v>
      </c>
      <c r="B11" s="22"/>
      <c r="C11" s="22"/>
    </row>
    <row r="12" spans="1:21" ht="15" x14ac:dyDescent="0.55000000000000004">
      <c r="A12" s="22" t="s">
        <v>75</v>
      </c>
      <c r="B12" s="22" t="s">
        <v>76</v>
      </c>
      <c r="C12" s="22"/>
    </row>
    <row r="13" spans="1:21" ht="15" x14ac:dyDescent="0.55000000000000004">
      <c r="A13" s="22" t="s">
        <v>77</v>
      </c>
      <c r="B13" s="22" t="s">
        <v>78</v>
      </c>
      <c r="C13" s="22"/>
    </row>
    <row r="14" spans="1:21" ht="15" x14ac:dyDescent="0.55000000000000004">
      <c r="A14" s="22" t="s">
        <v>79</v>
      </c>
      <c r="B14" s="22" t="s">
        <v>80</v>
      </c>
      <c r="C14" s="22"/>
    </row>
    <row r="15" spans="1:21" ht="15" x14ac:dyDescent="0.55000000000000004">
      <c r="A15" s="22" t="s">
        <v>81</v>
      </c>
      <c r="B15" s="22" t="s">
        <v>82</v>
      </c>
      <c r="C15" s="22"/>
    </row>
    <row r="16" spans="1:21" ht="15" x14ac:dyDescent="0.55000000000000004">
      <c r="A16" s="22" t="s">
        <v>83</v>
      </c>
      <c r="B16" s="22" t="s">
        <v>84</v>
      </c>
      <c r="C16" s="22"/>
    </row>
    <row r="17" spans="1:21" ht="15" x14ac:dyDescent="0.55000000000000004">
      <c r="A17" s="22" t="s">
        <v>85</v>
      </c>
      <c r="B17" s="22" t="s">
        <v>86</v>
      </c>
      <c r="C17" s="22"/>
    </row>
    <row r="18" spans="1:21" ht="15" x14ac:dyDescent="0.55000000000000004">
      <c r="A18" s="22" t="s">
        <v>7</v>
      </c>
      <c r="B18" s="22" t="s">
        <v>87</v>
      </c>
      <c r="C18" s="22"/>
    </row>
    <row r="19" spans="1:21" ht="15" x14ac:dyDescent="0.55000000000000004">
      <c r="A19" s="22" t="s">
        <v>88</v>
      </c>
      <c r="B19" s="22" t="s">
        <v>89</v>
      </c>
      <c r="C19" s="22"/>
    </row>
    <row r="20" spans="1:21" ht="15" x14ac:dyDescent="0.55000000000000004">
      <c r="A20" s="22" t="s">
        <v>90</v>
      </c>
      <c r="B20" s="22" t="s">
        <v>91</v>
      </c>
      <c r="C20" s="22"/>
    </row>
    <row r="21" spans="1:21" ht="15" x14ac:dyDescent="0.55000000000000004">
      <c r="A21" s="22" t="s">
        <v>92</v>
      </c>
      <c r="B21" s="22" t="s">
        <v>93</v>
      </c>
      <c r="C21" s="22"/>
    </row>
    <row r="22" spans="1:21" ht="15" x14ac:dyDescent="0.55000000000000004">
      <c r="A22" s="22" t="s">
        <v>94</v>
      </c>
      <c r="B22" s="22" t="s">
        <v>95</v>
      </c>
      <c r="C22" s="22"/>
    </row>
    <row r="23" spans="1:21" s="13" customFormat="1" ht="84" customHeight="1" x14ac:dyDescent="0.55000000000000004">
      <c r="A23" s="22" t="s">
        <v>96</v>
      </c>
      <c r="B23" s="19" t="s">
        <v>1033</v>
      </c>
      <c r="C23" s="22"/>
    </row>
    <row r="24" spans="1:21" s="13" customFormat="1" ht="42" customHeight="1" x14ac:dyDescent="0.55000000000000004">
      <c r="A24" s="53" t="s">
        <v>1038</v>
      </c>
      <c r="B24" s="53"/>
      <c r="C24" s="22"/>
    </row>
    <row r="25" spans="1:21" s="13" customFormat="1" ht="144" customHeight="1" x14ac:dyDescent="0.55000000000000004">
      <c r="A25" s="53" t="s">
        <v>1051</v>
      </c>
      <c r="B25" s="53"/>
      <c r="C25" s="22"/>
      <c r="D25" s="43" t="s">
        <v>1059</v>
      </c>
    </row>
    <row r="26" spans="1:21" x14ac:dyDescent="0.55000000000000004"/>
    <row r="27" spans="1:21" x14ac:dyDescent="0.55000000000000004">
      <c r="A27" t="s">
        <v>1039</v>
      </c>
    </row>
    <row r="28" spans="1:21" ht="8.0500000000000007" customHeight="1" x14ac:dyDescent="0.55000000000000004"/>
    <row r="29" spans="1:21" ht="25" customHeight="1" x14ac:dyDescent="0.55000000000000004">
      <c r="A29" s="55" t="s">
        <v>1052</v>
      </c>
      <c r="B29" s="55"/>
      <c r="C29" s="55"/>
      <c r="D29" s="43" t="s">
        <v>1059</v>
      </c>
      <c r="E29" s="12"/>
      <c r="F29" s="12"/>
      <c r="G29" s="12"/>
      <c r="H29" s="12"/>
      <c r="I29" s="12"/>
      <c r="J29" s="12"/>
      <c r="K29" s="12"/>
      <c r="L29" s="12"/>
      <c r="M29" s="12"/>
      <c r="N29" s="12"/>
      <c r="O29" s="12"/>
      <c r="P29" s="12"/>
      <c r="Q29" s="12"/>
      <c r="R29" s="12"/>
      <c r="S29" s="12"/>
      <c r="T29" s="12"/>
      <c r="U29" s="12"/>
    </row>
    <row r="30" spans="1:21" ht="8.0500000000000007" customHeight="1" x14ac:dyDescent="0.55000000000000004"/>
    <row r="31" spans="1:21" ht="8.0500000000000007" customHeight="1" x14ac:dyDescent="0.55000000000000004"/>
    <row r="32" spans="1:21" x14ac:dyDescent="0.55000000000000004"/>
    <row r="33" spans="1:2" x14ac:dyDescent="0.55000000000000004"/>
    <row r="34" spans="1:2" x14ac:dyDescent="0.55000000000000004"/>
    <row r="35" spans="1:2" ht="85" customHeight="1" x14ac:dyDescent="0.55000000000000004"/>
    <row r="36" spans="1:2" ht="83.05" customHeight="1" x14ac:dyDescent="0.55000000000000004">
      <c r="A36" s="53"/>
      <c r="B36" s="53"/>
    </row>
    <row r="37" spans="1:2" x14ac:dyDescent="0.55000000000000004"/>
    <row r="38" spans="1:2" x14ac:dyDescent="0.55000000000000004"/>
  </sheetData>
  <mergeCells count="6">
    <mergeCell ref="A36:B36"/>
    <mergeCell ref="A8:C8"/>
    <mergeCell ref="A10:B10"/>
    <mergeCell ref="A29:C29"/>
    <mergeCell ref="A25:B25"/>
    <mergeCell ref="A24:B24"/>
  </mergeCells>
  <hyperlinks>
    <hyperlink ref="D10" location="'2. Indicators list'!A1" display="&gt;&gt;&gt;" xr:uid="{82034FE2-C940-4DA8-9AB7-CAD3B2B6D039}"/>
    <hyperlink ref="D25" location="Report!A1" display="&gt;&gt;&gt;" xr:uid="{1BE5A5D0-E4ED-460E-AB1B-44CA05954B7D}"/>
    <hyperlink ref="D29" location="'4. List of abbrev.'!A1" display="&gt;&gt;&gt;" xr:uid="{0B7190EE-4B97-4520-A993-30E975EE5D9B}"/>
  </hyperlink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C4E8C-97E0-45C2-9E81-FE3A28B2FF25}">
  <sheetPr>
    <tabColor rgb="FF13628F"/>
  </sheetPr>
  <dimension ref="A1:U194"/>
  <sheetViews>
    <sheetView zoomScale="80" zoomScaleNormal="80" workbookViewId="0">
      <pane ySplit="1" topLeftCell="A2" activePane="bottomLeft" state="frozen"/>
      <selection activeCell="A5" sqref="A5:A16"/>
      <selection pane="bottomLeft" activeCell="A3" sqref="A3"/>
    </sheetView>
  </sheetViews>
  <sheetFormatPr defaultColWidth="0" defaultRowHeight="14.4" zeroHeight="1" x14ac:dyDescent="0.55000000000000004"/>
  <cols>
    <col min="1" max="2" width="7.15625" style="27" customWidth="1"/>
    <col min="3" max="3" width="20.3125" style="27" customWidth="1"/>
    <col min="4" max="4" width="13.68359375" style="27" customWidth="1"/>
    <col min="5" max="5" width="14.3125" style="27" customWidth="1"/>
    <col min="6" max="6" width="23" style="27" customWidth="1"/>
    <col min="7" max="7" width="21.3125" style="27" customWidth="1"/>
    <col min="8" max="8" width="24.15625" style="27" customWidth="1"/>
    <col min="9" max="9" width="33.68359375" style="27" customWidth="1"/>
    <col min="10" max="10" width="74" style="27" customWidth="1"/>
    <col min="11" max="11" width="30.68359375" style="27" customWidth="1"/>
    <col min="12" max="13" width="20.15625" style="27" customWidth="1"/>
    <col min="14" max="14" width="17.15625" style="27" customWidth="1"/>
    <col min="15" max="15" width="7.68359375" style="68" customWidth="1"/>
    <col min="16" max="18" width="8.68359375" style="68" customWidth="1"/>
    <col min="19" max="20" width="8.68359375" style="27" customWidth="1"/>
    <col min="21" max="21" width="8.68359375" style="67" customWidth="1"/>
    <col min="22" max="16384" width="8.68359375" style="67" hidden="1"/>
  </cols>
  <sheetData>
    <row r="1" spans="1:20" s="62" customFormat="1" ht="36.9" x14ac:dyDescent="0.55000000000000004">
      <c r="A1" s="59" t="s">
        <v>1040</v>
      </c>
      <c r="B1" s="59" t="s">
        <v>1047</v>
      </c>
      <c r="C1" s="60" t="s">
        <v>1026</v>
      </c>
      <c r="D1" s="60" t="s">
        <v>1027</v>
      </c>
      <c r="E1" s="60" t="s">
        <v>1028</v>
      </c>
      <c r="F1" s="60" t="s">
        <v>1029</v>
      </c>
      <c r="G1" s="60" t="s">
        <v>83</v>
      </c>
      <c r="H1" s="60" t="s">
        <v>85</v>
      </c>
      <c r="I1" s="60" t="s">
        <v>7</v>
      </c>
      <c r="J1" s="60" t="s">
        <v>88</v>
      </c>
      <c r="K1" s="60" t="s">
        <v>90</v>
      </c>
      <c r="L1" s="60" t="s">
        <v>92</v>
      </c>
      <c r="M1" s="60" t="s">
        <v>94</v>
      </c>
      <c r="N1" s="61" t="s">
        <v>96</v>
      </c>
      <c r="O1" s="60" t="s">
        <v>1022</v>
      </c>
      <c r="P1" s="60" t="s">
        <v>1023</v>
      </c>
      <c r="Q1" s="60" t="s">
        <v>1024</v>
      </c>
      <c r="R1" s="60" t="s">
        <v>1025</v>
      </c>
      <c r="S1" s="60" t="s">
        <v>1030</v>
      </c>
      <c r="T1" s="60" t="s">
        <v>1037</v>
      </c>
    </row>
    <row r="2" spans="1:20" x14ac:dyDescent="0.55000000000000004">
      <c r="A2" s="63">
        <v>1</v>
      </c>
      <c r="B2" s="63">
        <v>1</v>
      </c>
      <c r="C2" s="63" t="s">
        <v>167</v>
      </c>
      <c r="D2" s="63" t="s">
        <v>124</v>
      </c>
      <c r="E2" s="63" t="s">
        <v>124</v>
      </c>
      <c r="F2" s="63" t="s">
        <v>168</v>
      </c>
      <c r="G2" s="63" t="s">
        <v>169</v>
      </c>
      <c r="H2" s="63" t="s">
        <v>170</v>
      </c>
      <c r="I2" s="63" t="s">
        <v>938</v>
      </c>
      <c r="J2" s="64" t="s">
        <v>171</v>
      </c>
      <c r="K2" s="63" t="s">
        <v>172</v>
      </c>
      <c r="L2" s="63" t="s">
        <v>173</v>
      </c>
      <c r="M2" s="63" t="s">
        <v>174</v>
      </c>
      <c r="N2" s="63" t="s">
        <v>175</v>
      </c>
      <c r="O2" s="65">
        <f>COUNTIF(Frequencies!A:A,T_Source[[#This Row],[FILTER-1 Topic]])</f>
        <v>1</v>
      </c>
      <c r="P2" s="65">
        <f>COUNTIF(Frequencies!D:D,T_Source[[#This Row],[FILTER-2 Target population]])</f>
        <v>1</v>
      </c>
      <c r="Q2" s="65">
        <f>COUNTIF(Frequencies!G:G,T_Source[[#This Row],[FILTER-3 Data collection level]])</f>
        <v>1</v>
      </c>
      <c r="R2" s="65">
        <f>COUNTIF(Frequencies!J:J,T_Source[[#This Row],[FILTER-4 Intervention Type]])</f>
        <v>1</v>
      </c>
      <c r="S2" s="66" t="b">
        <f>SUM(T_Source[[#This Row],[Select F1]:[Select F4]])=4</f>
        <v>1</v>
      </c>
      <c r="T2" s="66">
        <f>IF(T_Source[[#This Row],[Select]]=TRUE,MAX($T$1:T1)+1,0)</f>
        <v>1</v>
      </c>
    </row>
    <row r="3" spans="1:20" x14ac:dyDescent="0.55000000000000004">
      <c r="A3" s="63">
        <v>2</v>
      </c>
      <c r="B3" s="63">
        <v>2</v>
      </c>
      <c r="C3" s="63" t="s">
        <v>167</v>
      </c>
      <c r="D3" s="63" t="s">
        <v>124</v>
      </c>
      <c r="E3" s="63" t="s">
        <v>124</v>
      </c>
      <c r="F3" s="63" t="s">
        <v>168</v>
      </c>
      <c r="G3" s="63" t="s">
        <v>169</v>
      </c>
      <c r="H3" s="63" t="s">
        <v>176</v>
      </c>
      <c r="I3" s="63" t="s">
        <v>939</v>
      </c>
      <c r="J3" s="64" t="s">
        <v>177</v>
      </c>
      <c r="K3" s="63" t="s">
        <v>178</v>
      </c>
      <c r="L3" s="63" t="s">
        <v>173</v>
      </c>
      <c r="M3" s="63" t="s">
        <v>174</v>
      </c>
      <c r="N3" s="63" t="s">
        <v>175</v>
      </c>
      <c r="O3" s="65">
        <f>COUNTIF(Frequencies!A:A,T_Source[[#This Row],[FILTER-1 Topic]])</f>
        <v>1</v>
      </c>
      <c r="P3" s="65">
        <f>COUNTIF(Frequencies!D:D,T_Source[[#This Row],[FILTER-2 Target population]])</f>
        <v>1</v>
      </c>
      <c r="Q3" s="65">
        <f>COUNTIF(Frequencies!G:G,T_Source[[#This Row],[FILTER-3 Data collection level]])</f>
        <v>1</v>
      </c>
      <c r="R3" s="65">
        <f>COUNTIF(Frequencies!J:J,T_Source[[#This Row],[FILTER-4 Intervention Type]])</f>
        <v>1</v>
      </c>
      <c r="S3" s="66" t="b">
        <f>SUM(T_Source[[#This Row],[Select F1]:[Select F4]])=4</f>
        <v>1</v>
      </c>
      <c r="T3" s="66">
        <f>IF(T_Source[[#This Row],[Select]]=TRUE,MAX($T$1:T2)+1,0)</f>
        <v>2</v>
      </c>
    </row>
    <row r="4" spans="1:20" x14ac:dyDescent="0.55000000000000004">
      <c r="A4" s="63">
        <v>3</v>
      </c>
      <c r="B4" s="63">
        <v>3</v>
      </c>
      <c r="C4" s="63" t="s">
        <v>167</v>
      </c>
      <c r="D4" s="63" t="s">
        <v>124</v>
      </c>
      <c r="E4" s="63" t="s">
        <v>124</v>
      </c>
      <c r="F4" s="63" t="s">
        <v>168</v>
      </c>
      <c r="G4" s="63" t="s">
        <v>169</v>
      </c>
      <c r="H4" s="63" t="s">
        <v>179</v>
      </c>
      <c r="I4" s="63" t="s">
        <v>940</v>
      </c>
      <c r="J4" s="64" t="s">
        <v>171</v>
      </c>
      <c r="K4" s="63" t="s">
        <v>180</v>
      </c>
      <c r="L4" s="63" t="s">
        <v>173</v>
      </c>
      <c r="M4" s="63" t="s">
        <v>174</v>
      </c>
      <c r="N4" s="63" t="s">
        <v>175</v>
      </c>
      <c r="O4" s="65">
        <f>COUNTIF(Frequencies!A:A,T_Source[[#This Row],[FILTER-1 Topic]])</f>
        <v>1</v>
      </c>
      <c r="P4" s="65">
        <f>COUNTIF(Frequencies!D:D,T_Source[[#This Row],[FILTER-2 Target population]])</f>
        <v>1</v>
      </c>
      <c r="Q4" s="65">
        <f>COUNTIF(Frequencies!G:G,T_Source[[#This Row],[FILTER-3 Data collection level]])</f>
        <v>1</v>
      </c>
      <c r="R4" s="65">
        <f>COUNTIF(Frequencies!J:J,T_Source[[#This Row],[FILTER-4 Intervention Type]])</f>
        <v>1</v>
      </c>
      <c r="S4" s="66" t="b">
        <f>SUM(T_Source[[#This Row],[Select F1]:[Select F4]])=4</f>
        <v>1</v>
      </c>
      <c r="T4" s="66">
        <f>IF(T_Source[[#This Row],[Select]]=TRUE,MAX($T$1:T3)+1,0)</f>
        <v>3</v>
      </c>
    </row>
    <row r="5" spans="1:20" x14ac:dyDescent="0.55000000000000004">
      <c r="A5" s="63">
        <v>4</v>
      </c>
      <c r="B5" s="63">
        <v>4</v>
      </c>
      <c r="C5" s="63" t="s">
        <v>167</v>
      </c>
      <c r="D5" s="63" t="s">
        <v>124</v>
      </c>
      <c r="E5" s="63" t="s">
        <v>124</v>
      </c>
      <c r="F5" s="63" t="s">
        <v>181</v>
      </c>
      <c r="G5" s="63" t="s">
        <v>169</v>
      </c>
      <c r="H5" s="63" t="s">
        <v>182</v>
      </c>
      <c r="I5" s="63" t="s">
        <v>183</v>
      </c>
      <c r="J5" s="64" t="s">
        <v>184</v>
      </c>
      <c r="K5" s="63" t="s">
        <v>185</v>
      </c>
      <c r="L5" s="63" t="s">
        <v>173</v>
      </c>
      <c r="M5" s="63" t="s">
        <v>174</v>
      </c>
      <c r="N5" s="63" t="s">
        <v>175</v>
      </c>
      <c r="O5" s="65">
        <f>COUNTIF(Frequencies!A:A,T_Source[[#This Row],[FILTER-1 Topic]])</f>
        <v>1</v>
      </c>
      <c r="P5" s="65">
        <f>COUNTIF(Frequencies!D:D,T_Source[[#This Row],[FILTER-2 Target population]])</f>
        <v>1</v>
      </c>
      <c r="Q5" s="65">
        <f>COUNTIF(Frequencies!G:G,T_Source[[#This Row],[FILTER-3 Data collection level]])</f>
        <v>1</v>
      </c>
      <c r="R5" s="65">
        <f>COUNTIF(Frequencies!J:J,T_Source[[#This Row],[FILTER-4 Intervention Type]])</f>
        <v>1</v>
      </c>
      <c r="S5" s="66" t="b">
        <f>SUM(T_Source[[#This Row],[Select F1]:[Select F4]])=4</f>
        <v>1</v>
      </c>
      <c r="T5" s="66">
        <f>IF(T_Source[[#This Row],[Select]]=TRUE,MAX($T$1:T4)+1,0)</f>
        <v>4</v>
      </c>
    </row>
    <row r="6" spans="1:20" x14ac:dyDescent="0.55000000000000004">
      <c r="A6" s="63">
        <v>5</v>
      </c>
      <c r="B6" s="63">
        <v>5</v>
      </c>
      <c r="C6" s="63" t="s">
        <v>167</v>
      </c>
      <c r="D6" s="63" t="s">
        <v>124</v>
      </c>
      <c r="E6" s="63" t="s">
        <v>124</v>
      </c>
      <c r="F6" s="63" t="s">
        <v>181</v>
      </c>
      <c r="G6" s="63" t="s">
        <v>169</v>
      </c>
      <c r="H6" s="63" t="s">
        <v>186</v>
      </c>
      <c r="I6" s="63" t="s">
        <v>187</v>
      </c>
      <c r="J6" s="64" t="s">
        <v>184</v>
      </c>
      <c r="K6" s="63" t="s">
        <v>188</v>
      </c>
      <c r="L6" s="63" t="s">
        <v>173</v>
      </c>
      <c r="M6" s="63" t="s">
        <v>174</v>
      </c>
      <c r="N6" s="63" t="s">
        <v>175</v>
      </c>
      <c r="O6" s="65">
        <f>COUNTIF(Frequencies!A:A,T_Source[[#This Row],[FILTER-1 Topic]])</f>
        <v>1</v>
      </c>
      <c r="P6" s="65">
        <f>COUNTIF(Frequencies!D:D,T_Source[[#This Row],[FILTER-2 Target population]])</f>
        <v>1</v>
      </c>
      <c r="Q6" s="65">
        <f>COUNTIF(Frequencies!G:G,T_Source[[#This Row],[FILTER-3 Data collection level]])</f>
        <v>1</v>
      </c>
      <c r="R6" s="65">
        <f>COUNTIF(Frequencies!J:J,T_Source[[#This Row],[FILTER-4 Intervention Type]])</f>
        <v>1</v>
      </c>
      <c r="S6" s="66" t="b">
        <f>SUM(T_Source[[#This Row],[Select F1]:[Select F4]])=4</f>
        <v>1</v>
      </c>
      <c r="T6" s="66">
        <f>IF(T_Source[[#This Row],[Select]]=TRUE,MAX($T$1:T5)+1,0)</f>
        <v>5</v>
      </c>
    </row>
    <row r="7" spans="1:20" x14ac:dyDescent="0.55000000000000004">
      <c r="A7" s="63">
        <v>6</v>
      </c>
      <c r="B7" s="63">
        <v>6</v>
      </c>
      <c r="C7" s="63" t="s">
        <v>167</v>
      </c>
      <c r="D7" s="63" t="s">
        <v>124</v>
      </c>
      <c r="E7" s="63" t="s">
        <v>124</v>
      </c>
      <c r="F7" s="63" t="s">
        <v>181</v>
      </c>
      <c r="G7" s="63" t="s">
        <v>169</v>
      </c>
      <c r="H7" s="63" t="s">
        <v>941</v>
      </c>
      <c r="I7" s="63" t="s">
        <v>942</v>
      </c>
      <c r="J7" s="64" t="s">
        <v>189</v>
      </c>
      <c r="K7" s="63" t="s">
        <v>190</v>
      </c>
      <c r="L7" s="63" t="s">
        <v>173</v>
      </c>
      <c r="M7" s="63" t="s">
        <v>174</v>
      </c>
      <c r="N7" s="63" t="s">
        <v>175</v>
      </c>
      <c r="O7" s="65">
        <f>COUNTIF(Frequencies!A:A,T_Source[[#This Row],[FILTER-1 Topic]])</f>
        <v>1</v>
      </c>
      <c r="P7" s="65">
        <f>COUNTIF(Frequencies!D:D,T_Source[[#This Row],[FILTER-2 Target population]])</f>
        <v>1</v>
      </c>
      <c r="Q7" s="65">
        <f>COUNTIF(Frequencies!G:G,T_Source[[#This Row],[FILTER-3 Data collection level]])</f>
        <v>1</v>
      </c>
      <c r="R7" s="65">
        <f>COUNTIF(Frequencies!J:J,T_Source[[#This Row],[FILTER-4 Intervention Type]])</f>
        <v>1</v>
      </c>
      <c r="S7" s="66" t="b">
        <f>SUM(T_Source[[#This Row],[Select F1]:[Select F4]])=4</f>
        <v>1</v>
      </c>
      <c r="T7" s="66">
        <f>IF(T_Source[[#This Row],[Select]]=TRUE,MAX($T$1:T6)+1,0)</f>
        <v>6</v>
      </c>
    </row>
    <row r="8" spans="1:20" x14ac:dyDescent="0.55000000000000004">
      <c r="A8" s="63">
        <v>7</v>
      </c>
      <c r="B8" s="63">
        <v>7</v>
      </c>
      <c r="C8" s="63" t="s">
        <v>167</v>
      </c>
      <c r="D8" s="63" t="s">
        <v>124</v>
      </c>
      <c r="E8" s="63" t="s">
        <v>124</v>
      </c>
      <c r="F8" s="63" t="s">
        <v>181</v>
      </c>
      <c r="G8" s="63" t="s">
        <v>169</v>
      </c>
      <c r="H8" s="63" t="s">
        <v>191</v>
      </c>
      <c r="I8" s="63" t="s">
        <v>192</v>
      </c>
      <c r="J8" s="64" t="s">
        <v>193</v>
      </c>
      <c r="K8" s="63" t="s">
        <v>194</v>
      </c>
      <c r="L8" s="63" t="s">
        <v>173</v>
      </c>
      <c r="M8" s="63" t="s">
        <v>174</v>
      </c>
      <c r="N8" s="63" t="s">
        <v>175</v>
      </c>
      <c r="O8" s="65">
        <f>COUNTIF(Frequencies!A:A,T_Source[[#This Row],[FILTER-1 Topic]])</f>
        <v>1</v>
      </c>
      <c r="P8" s="65">
        <f>COUNTIF(Frequencies!D:D,T_Source[[#This Row],[FILTER-2 Target population]])</f>
        <v>1</v>
      </c>
      <c r="Q8" s="65">
        <f>COUNTIF(Frequencies!G:G,T_Source[[#This Row],[FILTER-3 Data collection level]])</f>
        <v>1</v>
      </c>
      <c r="R8" s="65">
        <f>COUNTIF(Frequencies!J:J,T_Source[[#This Row],[FILTER-4 Intervention Type]])</f>
        <v>1</v>
      </c>
      <c r="S8" s="66" t="b">
        <f>SUM(T_Source[[#This Row],[Select F1]:[Select F4]])=4</f>
        <v>1</v>
      </c>
      <c r="T8" s="66">
        <f>IF(T_Source[[#This Row],[Select]]=TRUE,MAX($T$1:T7)+1,0)</f>
        <v>7</v>
      </c>
    </row>
    <row r="9" spans="1:20" x14ac:dyDescent="0.55000000000000004">
      <c r="A9" s="63">
        <v>8</v>
      </c>
      <c r="B9" s="63">
        <v>8</v>
      </c>
      <c r="C9" s="63" t="s">
        <v>167</v>
      </c>
      <c r="D9" s="63" t="s">
        <v>124</v>
      </c>
      <c r="E9" s="63" t="s">
        <v>124</v>
      </c>
      <c r="F9" s="63" t="s">
        <v>195</v>
      </c>
      <c r="G9" s="63" t="s">
        <v>169</v>
      </c>
      <c r="H9" s="63" t="s">
        <v>196</v>
      </c>
      <c r="I9" s="63" t="s">
        <v>197</v>
      </c>
      <c r="J9" s="64" t="s">
        <v>198</v>
      </c>
      <c r="K9" s="63" t="s">
        <v>199</v>
      </c>
      <c r="L9" s="63" t="s">
        <v>173</v>
      </c>
      <c r="M9" s="63" t="s">
        <v>174</v>
      </c>
      <c r="N9" s="63" t="s">
        <v>175</v>
      </c>
      <c r="O9" s="65">
        <f>COUNTIF(Frequencies!A:A,T_Source[[#This Row],[FILTER-1 Topic]])</f>
        <v>1</v>
      </c>
      <c r="P9" s="65">
        <f>COUNTIF(Frequencies!D:D,T_Source[[#This Row],[FILTER-2 Target population]])</f>
        <v>1</v>
      </c>
      <c r="Q9" s="65">
        <f>COUNTIF(Frequencies!G:G,T_Source[[#This Row],[FILTER-3 Data collection level]])</f>
        <v>1</v>
      </c>
      <c r="R9" s="65">
        <f>COUNTIF(Frequencies!J:J,T_Source[[#This Row],[FILTER-4 Intervention Type]])</f>
        <v>1</v>
      </c>
      <c r="S9" s="66" t="b">
        <f>SUM(T_Source[[#This Row],[Select F1]:[Select F4]])=4</f>
        <v>1</v>
      </c>
      <c r="T9" s="66">
        <f>IF(T_Source[[#This Row],[Select]]=TRUE,MAX($T$1:T8)+1,0)</f>
        <v>8</v>
      </c>
    </row>
    <row r="10" spans="1:20" x14ac:dyDescent="0.55000000000000004">
      <c r="A10" s="63">
        <v>9</v>
      </c>
      <c r="B10" s="63">
        <v>9</v>
      </c>
      <c r="C10" s="63" t="s">
        <v>167</v>
      </c>
      <c r="D10" s="63" t="s">
        <v>124</v>
      </c>
      <c r="E10" s="63" t="s">
        <v>124</v>
      </c>
      <c r="F10" s="63" t="s">
        <v>195</v>
      </c>
      <c r="G10" s="63" t="s">
        <v>169</v>
      </c>
      <c r="H10" s="63" t="s">
        <v>200</v>
      </c>
      <c r="I10" s="63" t="s">
        <v>201</v>
      </c>
      <c r="J10" s="64" t="s">
        <v>202</v>
      </c>
      <c r="K10" s="63" t="s">
        <v>203</v>
      </c>
      <c r="L10" s="63" t="s">
        <v>173</v>
      </c>
      <c r="M10" s="63" t="s">
        <v>174</v>
      </c>
      <c r="N10" s="63" t="s">
        <v>175</v>
      </c>
      <c r="O10" s="65">
        <f>COUNTIF(Frequencies!A:A,T_Source[[#This Row],[FILTER-1 Topic]])</f>
        <v>1</v>
      </c>
      <c r="P10" s="65">
        <f>COUNTIF(Frequencies!D:D,T_Source[[#This Row],[FILTER-2 Target population]])</f>
        <v>1</v>
      </c>
      <c r="Q10" s="65">
        <f>COUNTIF(Frequencies!G:G,T_Source[[#This Row],[FILTER-3 Data collection level]])</f>
        <v>1</v>
      </c>
      <c r="R10" s="65">
        <f>COUNTIF(Frequencies!J:J,T_Source[[#This Row],[FILTER-4 Intervention Type]])</f>
        <v>1</v>
      </c>
      <c r="S10" s="66" t="b">
        <f>SUM(T_Source[[#This Row],[Select F1]:[Select F4]])=4</f>
        <v>1</v>
      </c>
      <c r="T10" s="66">
        <f>IF(T_Source[[#This Row],[Select]]=TRUE,MAX($T$1:T9)+1,0)</f>
        <v>9</v>
      </c>
    </row>
    <row r="11" spans="1:20" x14ac:dyDescent="0.55000000000000004">
      <c r="A11" s="63">
        <v>10</v>
      </c>
      <c r="B11" s="63">
        <v>10</v>
      </c>
      <c r="C11" s="63" t="s">
        <v>204</v>
      </c>
      <c r="D11" s="63" t="s">
        <v>124</v>
      </c>
      <c r="E11" s="63" t="s">
        <v>124</v>
      </c>
      <c r="F11" s="63" t="s">
        <v>205</v>
      </c>
      <c r="G11" s="63" t="s">
        <v>206</v>
      </c>
      <c r="H11" s="63" t="s">
        <v>207</v>
      </c>
      <c r="I11" s="63" t="s">
        <v>208</v>
      </c>
      <c r="J11" s="64" t="s">
        <v>209</v>
      </c>
      <c r="K11" s="63" t="s">
        <v>210</v>
      </c>
      <c r="L11" s="63" t="s">
        <v>211</v>
      </c>
      <c r="M11" s="63" t="s">
        <v>212</v>
      </c>
      <c r="N11" s="63" t="s">
        <v>213</v>
      </c>
      <c r="O11" s="65">
        <f>COUNTIF(Frequencies!A:A,T_Source[[#This Row],[FILTER-1 Topic]])</f>
        <v>1</v>
      </c>
      <c r="P11" s="65">
        <f>COUNTIF(Frequencies!D:D,T_Source[[#This Row],[FILTER-2 Target population]])</f>
        <v>1</v>
      </c>
      <c r="Q11" s="65">
        <f>COUNTIF(Frequencies!G:G,T_Source[[#This Row],[FILTER-3 Data collection level]])</f>
        <v>1</v>
      </c>
      <c r="R11" s="65">
        <f>COUNTIF(Frequencies!J:J,T_Source[[#This Row],[FILTER-4 Intervention Type]])</f>
        <v>1</v>
      </c>
      <c r="S11" s="66" t="b">
        <f>SUM(T_Source[[#This Row],[Select F1]:[Select F4]])=4</f>
        <v>1</v>
      </c>
      <c r="T11" s="66">
        <f>IF(T_Source[[#This Row],[Select]]=TRUE,MAX($T$1:T10)+1,0)</f>
        <v>10</v>
      </c>
    </row>
    <row r="12" spans="1:20" x14ac:dyDescent="0.55000000000000004">
      <c r="A12" s="63">
        <v>11</v>
      </c>
      <c r="B12" s="63">
        <v>11</v>
      </c>
      <c r="C12" s="63" t="s">
        <v>204</v>
      </c>
      <c r="D12" s="63" t="s">
        <v>124</v>
      </c>
      <c r="E12" s="63" t="s">
        <v>124</v>
      </c>
      <c r="F12" s="63" t="s">
        <v>205</v>
      </c>
      <c r="G12" s="63" t="s">
        <v>206</v>
      </c>
      <c r="H12" s="63" t="s">
        <v>214</v>
      </c>
      <c r="I12" s="63" t="s">
        <v>215</v>
      </c>
      <c r="J12" s="64" t="s">
        <v>216</v>
      </c>
      <c r="K12" s="63" t="s">
        <v>217</v>
      </c>
      <c r="L12" s="63" t="s">
        <v>218</v>
      </c>
      <c r="M12" s="63" t="s">
        <v>212</v>
      </c>
      <c r="N12" s="63" t="s">
        <v>213</v>
      </c>
      <c r="O12" s="65">
        <f>COUNTIF(Frequencies!A:A,T_Source[[#This Row],[FILTER-1 Topic]])</f>
        <v>1</v>
      </c>
      <c r="P12" s="65">
        <f>COUNTIF(Frequencies!D:D,T_Source[[#This Row],[FILTER-2 Target population]])</f>
        <v>1</v>
      </c>
      <c r="Q12" s="65">
        <f>COUNTIF(Frequencies!G:G,T_Source[[#This Row],[FILTER-3 Data collection level]])</f>
        <v>1</v>
      </c>
      <c r="R12" s="65">
        <f>COUNTIF(Frequencies!J:J,T_Source[[#This Row],[FILTER-4 Intervention Type]])</f>
        <v>1</v>
      </c>
      <c r="S12" s="66" t="b">
        <f>SUM(T_Source[[#This Row],[Select F1]:[Select F4]])=4</f>
        <v>1</v>
      </c>
      <c r="T12" s="66">
        <f>IF(T_Source[[#This Row],[Select]]=TRUE,MAX($T$1:T11)+1,0)</f>
        <v>11</v>
      </c>
    </row>
    <row r="13" spans="1:20" x14ac:dyDescent="0.55000000000000004">
      <c r="A13" s="63">
        <v>12</v>
      </c>
      <c r="B13" s="63">
        <v>12</v>
      </c>
      <c r="C13" s="63" t="s">
        <v>204</v>
      </c>
      <c r="D13" s="63" t="s">
        <v>124</v>
      </c>
      <c r="E13" s="63" t="s">
        <v>124</v>
      </c>
      <c r="F13" s="63" t="s">
        <v>205</v>
      </c>
      <c r="G13" s="63" t="s">
        <v>206</v>
      </c>
      <c r="H13" s="63" t="s">
        <v>219</v>
      </c>
      <c r="I13" s="63" t="s">
        <v>220</v>
      </c>
      <c r="J13" s="64" t="s">
        <v>221</v>
      </c>
      <c r="K13" s="63" t="s">
        <v>222</v>
      </c>
      <c r="L13" s="63" t="s">
        <v>218</v>
      </c>
      <c r="M13" s="63" t="s">
        <v>212</v>
      </c>
      <c r="N13" s="63" t="s">
        <v>213</v>
      </c>
      <c r="O13" s="65">
        <f>COUNTIF(Frequencies!A:A,T_Source[[#This Row],[FILTER-1 Topic]])</f>
        <v>1</v>
      </c>
      <c r="P13" s="65">
        <f>COUNTIF(Frequencies!D:D,T_Source[[#This Row],[FILTER-2 Target population]])</f>
        <v>1</v>
      </c>
      <c r="Q13" s="65">
        <f>COUNTIF(Frequencies!G:G,T_Source[[#This Row],[FILTER-3 Data collection level]])</f>
        <v>1</v>
      </c>
      <c r="R13" s="65">
        <f>COUNTIF(Frequencies!J:J,T_Source[[#This Row],[FILTER-4 Intervention Type]])</f>
        <v>1</v>
      </c>
      <c r="S13" s="66" t="b">
        <f>SUM(T_Source[[#This Row],[Select F1]:[Select F4]])=4</f>
        <v>1</v>
      </c>
      <c r="T13" s="66">
        <f>IF(T_Source[[#This Row],[Select]]=TRUE,MAX($T$1:T12)+1,0)</f>
        <v>12</v>
      </c>
    </row>
    <row r="14" spans="1:20" x14ac:dyDescent="0.55000000000000004">
      <c r="A14" s="63">
        <v>13</v>
      </c>
      <c r="B14" s="63">
        <v>13</v>
      </c>
      <c r="C14" s="63" t="s">
        <v>204</v>
      </c>
      <c r="D14" s="63" t="s">
        <v>124</v>
      </c>
      <c r="E14" s="63" t="s">
        <v>124</v>
      </c>
      <c r="F14" s="63" t="s">
        <v>205</v>
      </c>
      <c r="G14" s="63" t="s">
        <v>206</v>
      </c>
      <c r="H14" s="63" t="s">
        <v>223</v>
      </c>
      <c r="I14" s="63" t="s">
        <v>224</v>
      </c>
      <c r="J14" s="64" t="s">
        <v>225</v>
      </c>
      <c r="K14" s="63" t="s">
        <v>226</v>
      </c>
      <c r="L14" s="63" t="s">
        <v>211</v>
      </c>
      <c r="M14" s="63" t="s">
        <v>212</v>
      </c>
      <c r="N14" s="63" t="s">
        <v>213</v>
      </c>
      <c r="O14" s="65">
        <f>COUNTIF(Frequencies!A:A,T_Source[[#This Row],[FILTER-1 Topic]])</f>
        <v>1</v>
      </c>
      <c r="P14" s="65">
        <f>COUNTIF(Frequencies!D:D,T_Source[[#This Row],[FILTER-2 Target population]])</f>
        <v>1</v>
      </c>
      <c r="Q14" s="65">
        <f>COUNTIF(Frequencies!G:G,T_Source[[#This Row],[FILTER-3 Data collection level]])</f>
        <v>1</v>
      </c>
      <c r="R14" s="65">
        <f>COUNTIF(Frequencies!J:J,T_Source[[#This Row],[FILTER-4 Intervention Type]])</f>
        <v>1</v>
      </c>
      <c r="S14" s="66" t="b">
        <f>SUM(T_Source[[#This Row],[Select F1]:[Select F4]])=4</f>
        <v>1</v>
      </c>
      <c r="T14" s="66">
        <f>IF(T_Source[[#This Row],[Select]]=TRUE,MAX($T$1:T13)+1,0)</f>
        <v>13</v>
      </c>
    </row>
    <row r="15" spans="1:20" x14ac:dyDescent="0.55000000000000004">
      <c r="A15" s="63">
        <v>14</v>
      </c>
      <c r="B15" s="63">
        <v>14</v>
      </c>
      <c r="C15" s="63" t="s">
        <v>204</v>
      </c>
      <c r="D15" s="63" t="s">
        <v>124</v>
      </c>
      <c r="E15" s="63" t="s">
        <v>124</v>
      </c>
      <c r="F15" s="63" t="s">
        <v>205</v>
      </c>
      <c r="G15" s="63" t="s">
        <v>206</v>
      </c>
      <c r="H15" s="63" t="s">
        <v>227</v>
      </c>
      <c r="I15" s="63" t="s">
        <v>228</v>
      </c>
      <c r="J15" s="64" t="s">
        <v>229</v>
      </c>
      <c r="K15" s="63" t="s">
        <v>230</v>
      </c>
      <c r="L15" s="63" t="s">
        <v>231</v>
      </c>
      <c r="M15" s="63" t="s">
        <v>212</v>
      </c>
      <c r="N15" s="63" t="s">
        <v>213</v>
      </c>
      <c r="O15" s="65">
        <f>COUNTIF(Frequencies!A:A,T_Source[[#This Row],[FILTER-1 Topic]])</f>
        <v>1</v>
      </c>
      <c r="P15" s="65">
        <f>COUNTIF(Frequencies!D:D,T_Source[[#This Row],[FILTER-2 Target population]])</f>
        <v>1</v>
      </c>
      <c r="Q15" s="65">
        <f>COUNTIF(Frequencies!G:G,T_Source[[#This Row],[FILTER-3 Data collection level]])</f>
        <v>1</v>
      </c>
      <c r="R15" s="65">
        <f>COUNTIF(Frequencies!J:J,T_Source[[#This Row],[FILTER-4 Intervention Type]])</f>
        <v>1</v>
      </c>
      <c r="S15" s="66" t="b">
        <f>SUM(T_Source[[#This Row],[Select F1]:[Select F4]])=4</f>
        <v>1</v>
      </c>
      <c r="T15" s="66">
        <f>IF(T_Source[[#This Row],[Select]]=TRUE,MAX($T$1:T14)+1,0)</f>
        <v>14</v>
      </c>
    </row>
    <row r="16" spans="1:20" x14ac:dyDescent="0.55000000000000004">
      <c r="A16" s="63">
        <v>15</v>
      </c>
      <c r="B16" s="63">
        <v>15</v>
      </c>
      <c r="C16" s="63" t="s">
        <v>204</v>
      </c>
      <c r="D16" s="63" t="s">
        <v>124</v>
      </c>
      <c r="E16" s="63" t="s">
        <v>124</v>
      </c>
      <c r="F16" s="63" t="s">
        <v>205</v>
      </c>
      <c r="G16" s="63" t="s">
        <v>206</v>
      </c>
      <c r="H16" s="63" t="s">
        <v>232</v>
      </c>
      <c r="I16" s="63" t="s">
        <v>233</v>
      </c>
      <c r="J16" s="64" t="s">
        <v>234</v>
      </c>
      <c r="K16" s="63" t="s">
        <v>235</v>
      </c>
      <c r="L16" s="63" t="s">
        <v>231</v>
      </c>
      <c r="M16" s="63" t="s">
        <v>212</v>
      </c>
      <c r="N16" s="63" t="s">
        <v>213</v>
      </c>
      <c r="O16" s="65">
        <f>COUNTIF(Frequencies!A:A,T_Source[[#This Row],[FILTER-1 Topic]])</f>
        <v>1</v>
      </c>
      <c r="P16" s="65">
        <f>COUNTIF(Frequencies!D:D,T_Source[[#This Row],[FILTER-2 Target population]])</f>
        <v>1</v>
      </c>
      <c r="Q16" s="65">
        <f>COUNTIF(Frequencies!G:G,T_Source[[#This Row],[FILTER-3 Data collection level]])</f>
        <v>1</v>
      </c>
      <c r="R16" s="65">
        <f>COUNTIF(Frequencies!J:J,T_Source[[#This Row],[FILTER-4 Intervention Type]])</f>
        <v>1</v>
      </c>
      <c r="S16" s="66" t="b">
        <f>SUM(T_Source[[#This Row],[Select F1]:[Select F4]])=4</f>
        <v>1</v>
      </c>
      <c r="T16" s="66">
        <f>IF(T_Source[[#This Row],[Select]]=TRUE,MAX($T$1:T15)+1,0)</f>
        <v>15</v>
      </c>
    </row>
    <row r="17" spans="1:20" x14ac:dyDescent="0.55000000000000004">
      <c r="A17" s="63">
        <v>16</v>
      </c>
      <c r="B17" s="63">
        <v>16</v>
      </c>
      <c r="C17" s="63" t="s">
        <v>204</v>
      </c>
      <c r="D17" s="63" t="s">
        <v>124</v>
      </c>
      <c r="E17" s="63" t="s">
        <v>124</v>
      </c>
      <c r="F17" s="63" t="s">
        <v>205</v>
      </c>
      <c r="G17" s="63" t="s">
        <v>206</v>
      </c>
      <c r="H17" s="63" t="s">
        <v>236</v>
      </c>
      <c r="I17" s="63" t="s">
        <v>237</v>
      </c>
      <c r="J17" s="64" t="s">
        <v>238</v>
      </c>
      <c r="K17" s="63" t="s">
        <v>239</v>
      </c>
      <c r="L17" s="63" t="s">
        <v>211</v>
      </c>
      <c r="M17" s="63" t="s">
        <v>212</v>
      </c>
      <c r="N17" s="63" t="s">
        <v>213</v>
      </c>
      <c r="O17" s="65">
        <f>COUNTIF(Frequencies!A:A,T_Source[[#This Row],[FILTER-1 Topic]])</f>
        <v>1</v>
      </c>
      <c r="P17" s="65">
        <f>COUNTIF(Frequencies!D:D,T_Source[[#This Row],[FILTER-2 Target population]])</f>
        <v>1</v>
      </c>
      <c r="Q17" s="65">
        <f>COUNTIF(Frequencies!G:G,T_Source[[#This Row],[FILTER-3 Data collection level]])</f>
        <v>1</v>
      </c>
      <c r="R17" s="65">
        <f>COUNTIF(Frequencies!J:J,T_Source[[#This Row],[FILTER-4 Intervention Type]])</f>
        <v>1</v>
      </c>
      <c r="S17" s="66" t="b">
        <f>SUM(T_Source[[#This Row],[Select F1]:[Select F4]])=4</f>
        <v>1</v>
      </c>
      <c r="T17" s="66">
        <f>IF(T_Source[[#This Row],[Select]]=TRUE,MAX($T$1:T16)+1,0)</f>
        <v>16</v>
      </c>
    </row>
    <row r="18" spans="1:20" x14ac:dyDescent="0.55000000000000004">
      <c r="A18" s="63">
        <v>17</v>
      </c>
      <c r="B18" s="63">
        <v>17</v>
      </c>
      <c r="C18" s="63" t="s">
        <v>204</v>
      </c>
      <c r="D18" s="63" t="s">
        <v>124</v>
      </c>
      <c r="E18" s="63" t="s">
        <v>124</v>
      </c>
      <c r="F18" s="63" t="s">
        <v>205</v>
      </c>
      <c r="G18" s="63" t="s">
        <v>206</v>
      </c>
      <c r="H18" s="63" t="s">
        <v>240</v>
      </c>
      <c r="I18" s="63" t="s">
        <v>241</v>
      </c>
      <c r="J18" s="64" t="s">
        <v>242</v>
      </c>
      <c r="K18" s="63" t="s">
        <v>243</v>
      </c>
      <c r="L18" s="63" t="s">
        <v>244</v>
      </c>
      <c r="M18" s="63" t="s">
        <v>212</v>
      </c>
      <c r="N18" s="63" t="s">
        <v>213</v>
      </c>
      <c r="O18" s="65">
        <f>COUNTIF(Frequencies!A:A,T_Source[[#This Row],[FILTER-1 Topic]])</f>
        <v>1</v>
      </c>
      <c r="P18" s="65">
        <f>COUNTIF(Frequencies!D:D,T_Source[[#This Row],[FILTER-2 Target population]])</f>
        <v>1</v>
      </c>
      <c r="Q18" s="65">
        <f>COUNTIF(Frequencies!G:G,T_Source[[#This Row],[FILTER-3 Data collection level]])</f>
        <v>1</v>
      </c>
      <c r="R18" s="65">
        <f>COUNTIF(Frequencies!J:J,T_Source[[#This Row],[FILTER-4 Intervention Type]])</f>
        <v>1</v>
      </c>
      <c r="S18" s="66" t="b">
        <f>SUM(T_Source[[#This Row],[Select F1]:[Select F4]])=4</f>
        <v>1</v>
      </c>
      <c r="T18" s="66">
        <f>IF(T_Source[[#This Row],[Select]]=TRUE,MAX($T$1:T17)+1,0)</f>
        <v>17</v>
      </c>
    </row>
    <row r="19" spans="1:20" x14ac:dyDescent="0.55000000000000004">
      <c r="A19" s="63">
        <v>18</v>
      </c>
      <c r="B19" s="63">
        <v>18</v>
      </c>
      <c r="C19" s="63" t="s">
        <v>204</v>
      </c>
      <c r="D19" s="63" t="s">
        <v>124</v>
      </c>
      <c r="E19" s="63" t="s">
        <v>124</v>
      </c>
      <c r="F19" s="63" t="s">
        <v>205</v>
      </c>
      <c r="G19" s="63" t="s">
        <v>206</v>
      </c>
      <c r="H19" s="63" t="s">
        <v>245</v>
      </c>
      <c r="I19" s="63" t="s">
        <v>246</v>
      </c>
      <c r="J19" s="64" t="s">
        <v>247</v>
      </c>
      <c r="K19" s="63" t="s">
        <v>248</v>
      </c>
      <c r="L19" s="63" t="s">
        <v>244</v>
      </c>
      <c r="M19" s="63" t="s">
        <v>212</v>
      </c>
      <c r="N19" s="63" t="s">
        <v>213</v>
      </c>
      <c r="O19" s="65">
        <f>COUNTIF(Frequencies!A:A,T_Source[[#This Row],[FILTER-1 Topic]])</f>
        <v>1</v>
      </c>
      <c r="P19" s="65">
        <f>COUNTIF(Frequencies!D:D,T_Source[[#This Row],[FILTER-2 Target population]])</f>
        <v>1</v>
      </c>
      <c r="Q19" s="65">
        <f>COUNTIF(Frequencies!G:G,T_Source[[#This Row],[FILTER-3 Data collection level]])</f>
        <v>1</v>
      </c>
      <c r="R19" s="65">
        <f>COUNTIF(Frequencies!J:J,T_Source[[#This Row],[FILTER-4 Intervention Type]])</f>
        <v>1</v>
      </c>
      <c r="S19" s="66" t="b">
        <f>SUM(T_Source[[#This Row],[Select F1]:[Select F4]])=4</f>
        <v>1</v>
      </c>
      <c r="T19" s="66">
        <f>IF(T_Source[[#This Row],[Select]]=TRUE,MAX($T$1:T18)+1,0)</f>
        <v>18</v>
      </c>
    </row>
    <row r="20" spans="1:20" x14ac:dyDescent="0.55000000000000004">
      <c r="A20" s="63">
        <v>19</v>
      </c>
      <c r="B20" s="63">
        <v>19</v>
      </c>
      <c r="C20" s="63" t="s">
        <v>204</v>
      </c>
      <c r="D20" s="63" t="s">
        <v>124</v>
      </c>
      <c r="E20" s="63" t="s">
        <v>124</v>
      </c>
      <c r="F20" s="63" t="s">
        <v>205</v>
      </c>
      <c r="G20" s="63" t="s">
        <v>206</v>
      </c>
      <c r="H20" s="63" t="s">
        <v>249</v>
      </c>
      <c r="I20" s="63" t="s">
        <v>250</v>
      </c>
      <c r="J20" s="64" t="s">
        <v>251</v>
      </c>
      <c r="K20" s="63" t="s">
        <v>252</v>
      </c>
      <c r="L20" s="63" t="s">
        <v>211</v>
      </c>
      <c r="M20" s="63" t="s">
        <v>212</v>
      </c>
      <c r="N20" s="63" t="s">
        <v>213</v>
      </c>
      <c r="O20" s="65">
        <f>COUNTIF(Frequencies!A:A,T_Source[[#This Row],[FILTER-1 Topic]])</f>
        <v>1</v>
      </c>
      <c r="P20" s="65">
        <f>COUNTIF(Frequencies!D:D,T_Source[[#This Row],[FILTER-2 Target population]])</f>
        <v>1</v>
      </c>
      <c r="Q20" s="65">
        <f>COUNTIF(Frequencies!G:G,T_Source[[#This Row],[FILTER-3 Data collection level]])</f>
        <v>1</v>
      </c>
      <c r="R20" s="65">
        <f>COUNTIF(Frequencies!J:J,T_Source[[#This Row],[FILTER-4 Intervention Type]])</f>
        <v>1</v>
      </c>
      <c r="S20" s="66" t="b">
        <f>SUM(T_Source[[#This Row],[Select F1]:[Select F4]])=4</f>
        <v>1</v>
      </c>
      <c r="T20" s="66">
        <f>IF(T_Source[[#This Row],[Select]]=TRUE,MAX($T$1:T19)+1,0)</f>
        <v>19</v>
      </c>
    </row>
    <row r="21" spans="1:20" x14ac:dyDescent="0.55000000000000004">
      <c r="A21" s="63">
        <v>20</v>
      </c>
      <c r="B21" s="63">
        <v>20</v>
      </c>
      <c r="C21" s="63" t="s">
        <v>204</v>
      </c>
      <c r="D21" s="63" t="s">
        <v>124</v>
      </c>
      <c r="E21" s="63" t="s">
        <v>124</v>
      </c>
      <c r="F21" s="63" t="s">
        <v>205</v>
      </c>
      <c r="G21" s="63" t="s">
        <v>206</v>
      </c>
      <c r="H21" s="63" t="s">
        <v>253</v>
      </c>
      <c r="I21" s="63" t="s">
        <v>254</v>
      </c>
      <c r="J21" s="64" t="s">
        <v>255</v>
      </c>
      <c r="K21" s="63" t="s">
        <v>256</v>
      </c>
      <c r="L21" s="63" t="s">
        <v>257</v>
      </c>
      <c r="M21" s="63" t="s">
        <v>212</v>
      </c>
      <c r="N21" s="63" t="s">
        <v>213</v>
      </c>
      <c r="O21" s="65">
        <f>COUNTIF(Frequencies!A:A,T_Source[[#This Row],[FILTER-1 Topic]])</f>
        <v>1</v>
      </c>
      <c r="P21" s="65">
        <f>COUNTIF(Frequencies!D:D,T_Source[[#This Row],[FILTER-2 Target population]])</f>
        <v>1</v>
      </c>
      <c r="Q21" s="65">
        <f>COUNTIF(Frequencies!G:G,T_Source[[#This Row],[FILTER-3 Data collection level]])</f>
        <v>1</v>
      </c>
      <c r="R21" s="65">
        <f>COUNTIF(Frequencies!J:J,T_Source[[#This Row],[FILTER-4 Intervention Type]])</f>
        <v>1</v>
      </c>
      <c r="S21" s="66" t="b">
        <f>SUM(T_Source[[#This Row],[Select F1]:[Select F4]])=4</f>
        <v>1</v>
      </c>
      <c r="T21" s="66">
        <f>IF(T_Source[[#This Row],[Select]]=TRUE,MAX($T$1:T20)+1,0)</f>
        <v>20</v>
      </c>
    </row>
    <row r="22" spans="1:20" x14ac:dyDescent="0.55000000000000004">
      <c r="A22" s="63">
        <v>21</v>
      </c>
      <c r="B22" s="63">
        <v>21</v>
      </c>
      <c r="C22" s="63" t="s">
        <v>204</v>
      </c>
      <c r="D22" s="63" t="s">
        <v>124</v>
      </c>
      <c r="E22" s="63" t="s">
        <v>124</v>
      </c>
      <c r="F22" s="63" t="s">
        <v>205</v>
      </c>
      <c r="G22" s="63" t="s">
        <v>206</v>
      </c>
      <c r="H22" s="63" t="s">
        <v>258</v>
      </c>
      <c r="I22" s="63" t="s">
        <v>259</v>
      </c>
      <c r="J22" s="64" t="s">
        <v>260</v>
      </c>
      <c r="K22" s="63" t="s">
        <v>261</v>
      </c>
      <c r="L22" s="63" t="s">
        <v>257</v>
      </c>
      <c r="M22" s="63" t="s">
        <v>212</v>
      </c>
      <c r="N22" s="63" t="s">
        <v>213</v>
      </c>
      <c r="O22" s="65">
        <f>COUNTIF(Frequencies!A:A,T_Source[[#This Row],[FILTER-1 Topic]])</f>
        <v>1</v>
      </c>
      <c r="P22" s="65">
        <f>COUNTIF(Frequencies!D:D,T_Source[[#This Row],[FILTER-2 Target population]])</f>
        <v>1</v>
      </c>
      <c r="Q22" s="65">
        <f>COUNTIF(Frequencies!G:G,T_Source[[#This Row],[FILTER-3 Data collection level]])</f>
        <v>1</v>
      </c>
      <c r="R22" s="65">
        <f>COUNTIF(Frequencies!J:J,T_Source[[#This Row],[FILTER-4 Intervention Type]])</f>
        <v>1</v>
      </c>
      <c r="S22" s="66" t="b">
        <f>SUM(T_Source[[#This Row],[Select F1]:[Select F4]])=4</f>
        <v>1</v>
      </c>
      <c r="T22" s="66">
        <f>IF(T_Source[[#This Row],[Select]]=TRUE,MAX($T$1:T21)+1,0)</f>
        <v>21</v>
      </c>
    </row>
    <row r="23" spans="1:20" x14ac:dyDescent="0.55000000000000004">
      <c r="A23" s="63">
        <v>22</v>
      </c>
      <c r="B23" s="63">
        <v>22</v>
      </c>
      <c r="C23" s="63" t="s">
        <v>204</v>
      </c>
      <c r="D23" s="63" t="s">
        <v>124</v>
      </c>
      <c r="E23" s="63" t="s">
        <v>124</v>
      </c>
      <c r="F23" s="63" t="s">
        <v>205</v>
      </c>
      <c r="G23" s="63" t="s">
        <v>206</v>
      </c>
      <c r="H23" s="63" t="s">
        <v>262</v>
      </c>
      <c r="I23" s="63" t="s">
        <v>263</v>
      </c>
      <c r="J23" s="64" t="s">
        <v>264</v>
      </c>
      <c r="K23" s="63" t="s">
        <v>265</v>
      </c>
      <c r="L23" s="63" t="s">
        <v>211</v>
      </c>
      <c r="M23" s="63" t="s">
        <v>212</v>
      </c>
      <c r="N23" s="63" t="s">
        <v>213</v>
      </c>
      <c r="O23" s="65">
        <f>COUNTIF(Frequencies!A:A,T_Source[[#This Row],[FILTER-1 Topic]])</f>
        <v>1</v>
      </c>
      <c r="P23" s="65">
        <f>COUNTIF(Frequencies!D:D,T_Source[[#This Row],[FILTER-2 Target population]])</f>
        <v>1</v>
      </c>
      <c r="Q23" s="65">
        <f>COUNTIF(Frequencies!G:G,T_Source[[#This Row],[FILTER-3 Data collection level]])</f>
        <v>1</v>
      </c>
      <c r="R23" s="65">
        <f>COUNTIF(Frequencies!J:J,T_Source[[#This Row],[FILTER-4 Intervention Type]])</f>
        <v>1</v>
      </c>
      <c r="S23" s="66" t="b">
        <f>SUM(T_Source[[#This Row],[Select F1]:[Select F4]])=4</f>
        <v>1</v>
      </c>
      <c r="T23" s="66">
        <f>IF(T_Source[[#This Row],[Select]]=TRUE,MAX($T$1:T22)+1,0)</f>
        <v>22</v>
      </c>
    </row>
    <row r="24" spans="1:20" x14ac:dyDescent="0.55000000000000004">
      <c r="A24" s="63">
        <v>23</v>
      </c>
      <c r="B24" s="63">
        <v>23</v>
      </c>
      <c r="C24" s="63" t="s">
        <v>204</v>
      </c>
      <c r="D24" s="63" t="s">
        <v>124</v>
      </c>
      <c r="E24" s="63" t="s">
        <v>124</v>
      </c>
      <c r="F24" s="63" t="s">
        <v>205</v>
      </c>
      <c r="G24" s="63" t="s">
        <v>206</v>
      </c>
      <c r="H24" s="63" t="s">
        <v>266</v>
      </c>
      <c r="I24" s="63" t="s">
        <v>267</v>
      </c>
      <c r="J24" s="64" t="s">
        <v>268</v>
      </c>
      <c r="K24" s="63" t="s">
        <v>269</v>
      </c>
      <c r="L24" s="63" t="s">
        <v>270</v>
      </c>
      <c r="M24" s="63" t="s">
        <v>212</v>
      </c>
      <c r="N24" s="63" t="s">
        <v>213</v>
      </c>
      <c r="O24" s="65">
        <f>COUNTIF(Frequencies!A:A,T_Source[[#This Row],[FILTER-1 Topic]])</f>
        <v>1</v>
      </c>
      <c r="P24" s="65">
        <f>COUNTIF(Frequencies!D:D,T_Source[[#This Row],[FILTER-2 Target population]])</f>
        <v>1</v>
      </c>
      <c r="Q24" s="65">
        <f>COUNTIF(Frequencies!G:G,T_Source[[#This Row],[FILTER-3 Data collection level]])</f>
        <v>1</v>
      </c>
      <c r="R24" s="65">
        <f>COUNTIF(Frequencies!J:J,T_Source[[#This Row],[FILTER-4 Intervention Type]])</f>
        <v>1</v>
      </c>
      <c r="S24" s="66" t="b">
        <f>SUM(T_Source[[#This Row],[Select F1]:[Select F4]])=4</f>
        <v>1</v>
      </c>
      <c r="T24" s="66">
        <f>IF(T_Source[[#This Row],[Select]]=TRUE,MAX($T$1:T23)+1,0)</f>
        <v>23</v>
      </c>
    </row>
    <row r="25" spans="1:20" x14ac:dyDescent="0.55000000000000004">
      <c r="A25" s="63">
        <v>24</v>
      </c>
      <c r="B25" s="63">
        <v>24</v>
      </c>
      <c r="C25" s="63" t="s">
        <v>204</v>
      </c>
      <c r="D25" s="63" t="s">
        <v>124</v>
      </c>
      <c r="E25" s="63" t="s">
        <v>124</v>
      </c>
      <c r="F25" s="63" t="s">
        <v>205</v>
      </c>
      <c r="G25" s="63" t="s">
        <v>206</v>
      </c>
      <c r="H25" s="63" t="s">
        <v>271</v>
      </c>
      <c r="I25" s="63" t="s">
        <v>272</v>
      </c>
      <c r="J25" s="64" t="s">
        <v>273</v>
      </c>
      <c r="K25" s="63" t="s">
        <v>274</v>
      </c>
      <c r="L25" s="63" t="s">
        <v>270</v>
      </c>
      <c r="M25" s="63" t="s">
        <v>212</v>
      </c>
      <c r="N25" s="63" t="s">
        <v>213</v>
      </c>
      <c r="O25" s="65">
        <f>COUNTIF(Frequencies!A:A,T_Source[[#This Row],[FILTER-1 Topic]])</f>
        <v>1</v>
      </c>
      <c r="P25" s="65">
        <f>COUNTIF(Frequencies!D:D,T_Source[[#This Row],[FILTER-2 Target population]])</f>
        <v>1</v>
      </c>
      <c r="Q25" s="65">
        <f>COUNTIF(Frequencies!G:G,T_Source[[#This Row],[FILTER-3 Data collection level]])</f>
        <v>1</v>
      </c>
      <c r="R25" s="65">
        <f>COUNTIF(Frequencies!J:J,T_Source[[#This Row],[FILTER-4 Intervention Type]])</f>
        <v>1</v>
      </c>
      <c r="S25" s="66" t="b">
        <f>SUM(T_Source[[#This Row],[Select F1]:[Select F4]])=4</f>
        <v>1</v>
      </c>
      <c r="T25" s="66">
        <f>IF(T_Source[[#This Row],[Select]]=TRUE,MAX($T$1:T24)+1,0)</f>
        <v>24</v>
      </c>
    </row>
    <row r="26" spans="1:20" x14ac:dyDescent="0.55000000000000004">
      <c r="A26" s="63">
        <v>25</v>
      </c>
      <c r="B26" s="63">
        <v>25</v>
      </c>
      <c r="C26" s="63" t="s">
        <v>204</v>
      </c>
      <c r="D26" s="63" t="s">
        <v>124</v>
      </c>
      <c r="E26" s="63" t="s">
        <v>124</v>
      </c>
      <c r="F26" s="63" t="s">
        <v>205</v>
      </c>
      <c r="G26" s="63" t="s">
        <v>206</v>
      </c>
      <c r="H26" s="63" t="s">
        <v>275</v>
      </c>
      <c r="I26" s="63" t="s">
        <v>276</v>
      </c>
      <c r="J26" s="64" t="s">
        <v>277</v>
      </c>
      <c r="K26" s="63" t="s">
        <v>278</v>
      </c>
      <c r="L26" s="63" t="s">
        <v>211</v>
      </c>
      <c r="M26" s="63" t="s">
        <v>212</v>
      </c>
      <c r="N26" s="63" t="s">
        <v>213</v>
      </c>
      <c r="O26" s="65">
        <f>COUNTIF(Frequencies!A:A,T_Source[[#This Row],[FILTER-1 Topic]])</f>
        <v>1</v>
      </c>
      <c r="P26" s="65">
        <f>COUNTIF(Frequencies!D:D,T_Source[[#This Row],[FILTER-2 Target population]])</f>
        <v>1</v>
      </c>
      <c r="Q26" s="65">
        <f>COUNTIF(Frequencies!G:G,T_Source[[#This Row],[FILTER-3 Data collection level]])</f>
        <v>1</v>
      </c>
      <c r="R26" s="65">
        <f>COUNTIF(Frequencies!J:J,T_Source[[#This Row],[FILTER-4 Intervention Type]])</f>
        <v>1</v>
      </c>
      <c r="S26" s="66" t="b">
        <f>SUM(T_Source[[#This Row],[Select F1]:[Select F4]])=4</f>
        <v>1</v>
      </c>
      <c r="T26" s="66">
        <f>IF(T_Source[[#This Row],[Select]]=TRUE,MAX($T$1:T25)+1,0)</f>
        <v>25</v>
      </c>
    </row>
    <row r="27" spans="1:20" x14ac:dyDescent="0.55000000000000004">
      <c r="A27" s="63">
        <v>26</v>
      </c>
      <c r="B27" s="63">
        <v>26</v>
      </c>
      <c r="C27" s="63" t="s">
        <v>204</v>
      </c>
      <c r="D27" s="63" t="s">
        <v>124</v>
      </c>
      <c r="E27" s="63" t="s">
        <v>124</v>
      </c>
      <c r="F27" s="63" t="s">
        <v>205</v>
      </c>
      <c r="G27" s="63" t="s">
        <v>206</v>
      </c>
      <c r="H27" s="63" t="s">
        <v>279</v>
      </c>
      <c r="I27" s="63" t="s">
        <v>280</v>
      </c>
      <c r="J27" s="64" t="s">
        <v>281</v>
      </c>
      <c r="K27" s="63" t="s">
        <v>282</v>
      </c>
      <c r="L27" s="63" t="s">
        <v>283</v>
      </c>
      <c r="M27" s="63" t="s">
        <v>212</v>
      </c>
      <c r="N27" s="63" t="s">
        <v>213</v>
      </c>
      <c r="O27" s="65">
        <f>COUNTIF(Frequencies!A:A,T_Source[[#This Row],[FILTER-1 Topic]])</f>
        <v>1</v>
      </c>
      <c r="P27" s="65">
        <f>COUNTIF(Frequencies!D:D,T_Source[[#This Row],[FILTER-2 Target population]])</f>
        <v>1</v>
      </c>
      <c r="Q27" s="65">
        <f>COUNTIF(Frequencies!G:G,T_Source[[#This Row],[FILTER-3 Data collection level]])</f>
        <v>1</v>
      </c>
      <c r="R27" s="65">
        <f>COUNTIF(Frequencies!J:J,T_Source[[#This Row],[FILTER-4 Intervention Type]])</f>
        <v>1</v>
      </c>
      <c r="S27" s="66" t="b">
        <f>SUM(T_Source[[#This Row],[Select F1]:[Select F4]])=4</f>
        <v>1</v>
      </c>
      <c r="T27" s="66">
        <f>IF(T_Source[[#This Row],[Select]]=TRUE,MAX($T$1:T26)+1,0)</f>
        <v>26</v>
      </c>
    </row>
    <row r="28" spans="1:20" x14ac:dyDescent="0.55000000000000004">
      <c r="A28" s="63">
        <v>27</v>
      </c>
      <c r="B28" s="63">
        <v>27</v>
      </c>
      <c r="C28" s="63" t="s">
        <v>204</v>
      </c>
      <c r="D28" s="63" t="s">
        <v>124</v>
      </c>
      <c r="E28" s="63" t="s">
        <v>124</v>
      </c>
      <c r="F28" s="63" t="s">
        <v>205</v>
      </c>
      <c r="G28" s="63" t="s">
        <v>206</v>
      </c>
      <c r="H28" s="63" t="s">
        <v>284</v>
      </c>
      <c r="I28" s="63" t="s">
        <v>285</v>
      </c>
      <c r="J28" s="64" t="s">
        <v>286</v>
      </c>
      <c r="K28" s="63" t="s">
        <v>287</v>
      </c>
      <c r="L28" s="63" t="s">
        <v>283</v>
      </c>
      <c r="M28" s="63" t="s">
        <v>212</v>
      </c>
      <c r="N28" s="63" t="s">
        <v>213</v>
      </c>
      <c r="O28" s="65">
        <f>COUNTIF(Frequencies!A:A,T_Source[[#This Row],[FILTER-1 Topic]])</f>
        <v>1</v>
      </c>
      <c r="P28" s="65">
        <f>COUNTIF(Frequencies!D:D,T_Source[[#This Row],[FILTER-2 Target population]])</f>
        <v>1</v>
      </c>
      <c r="Q28" s="65">
        <f>COUNTIF(Frequencies!G:G,T_Source[[#This Row],[FILTER-3 Data collection level]])</f>
        <v>1</v>
      </c>
      <c r="R28" s="65">
        <f>COUNTIF(Frequencies!J:J,T_Source[[#This Row],[FILTER-4 Intervention Type]])</f>
        <v>1</v>
      </c>
      <c r="S28" s="66" t="b">
        <f>SUM(T_Source[[#This Row],[Select F1]:[Select F4]])=4</f>
        <v>1</v>
      </c>
      <c r="T28" s="66">
        <f>IF(T_Source[[#This Row],[Select]]=TRUE,MAX($T$1:T27)+1,0)</f>
        <v>27</v>
      </c>
    </row>
    <row r="29" spans="1:20" x14ac:dyDescent="0.55000000000000004">
      <c r="A29" s="63">
        <v>28</v>
      </c>
      <c r="B29" s="63">
        <v>28</v>
      </c>
      <c r="C29" s="63" t="s">
        <v>204</v>
      </c>
      <c r="D29" s="63" t="s">
        <v>124</v>
      </c>
      <c r="E29" s="63" t="s">
        <v>124</v>
      </c>
      <c r="F29" s="63" t="s">
        <v>205</v>
      </c>
      <c r="G29" s="63" t="s">
        <v>206</v>
      </c>
      <c r="H29" s="63" t="s">
        <v>288</v>
      </c>
      <c r="I29" s="63" t="s">
        <v>289</v>
      </c>
      <c r="J29" s="64" t="s">
        <v>290</v>
      </c>
      <c r="K29" s="63" t="s">
        <v>291</v>
      </c>
      <c r="L29" s="63" t="s">
        <v>211</v>
      </c>
      <c r="M29" s="63" t="s">
        <v>212</v>
      </c>
      <c r="N29" s="63" t="s">
        <v>213</v>
      </c>
      <c r="O29" s="65">
        <f>COUNTIF(Frequencies!A:A,T_Source[[#This Row],[FILTER-1 Topic]])</f>
        <v>1</v>
      </c>
      <c r="P29" s="65">
        <f>COUNTIF(Frequencies!D:D,T_Source[[#This Row],[FILTER-2 Target population]])</f>
        <v>1</v>
      </c>
      <c r="Q29" s="65">
        <f>COUNTIF(Frequencies!G:G,T_Source[[#This Row],[FILTER-3 Data collection level]])</f>
        <v>1</v>
      </c>
      <c r="R29" s="65">
        <f>COUNTIF(Frequencies!J:J,T_Source[[#This Row],[FILTER-4 Intervention Type]])</f>
        <v>1</v>
      </c>
      <c r="S29" s="66" t="b">
        <f>SUM(T_Source[[#This Row],[Select F1]:[Select F4]])=4</f>
        <v>1</v>
      </c>
      <c r="T29" s="66">
        <f>IF(T_Source[[#This Row],[Select]]=TRUE,MAX($T$1:T28)+1,0)</f>
        <v>28</v>
      </c>
    </row>
    <row r="30" spans="1:20" x14ac:dyDescent="0.55000000000000004">
      <c r="A30" s="63">
        <v>29</v>
      </c>
      <c r="B30" s="63">
        <v>29</v>
      </c>
      <c r="C30" s="63" t="s">
        <v>204</v>
      </c>
      <c r="D30" s="63" t="s">
        <v>124</v>
      </c>
      <c r="E30" s="63" t="s">
        <v>124</v>
      </c>
      <c r="F30" s="63" t="s">
        <v>205</v>
      </c>
      <c r="G30" s="63" t="s">
        <v>206</v>
      </c>
      <c r="H30" s="63" t="s">
        <v>292</v>
      </c>
      <c r="I30" s="63" t="s">
        <v>293</v>
      </c>
      <c r="J30" s="64" t="s">
        <v>294</v>
      </c>
      <c r="K30" s="63" t="s">
        <v>295</v>
      </c>
      <c r="L30" s="63" t="s">
        <v>296</v>
      </c>
      <c r="M30" s="63" t="s">
        <v>212</v>
      </c>
      <c r="N30" s="63" t="s">
        <v>213</v>
      </c>
      <c r="O30" s="65">
        <f>COUNTIF(Frequencies!A:A,T_Source[[#This Row],[FILTER-1 Topic]])</f>
        <v>1</v>
      </c>
      <c r="P30" s="65">
        <f>COUNTIF(Frequencies!D:D,T_Source[[#This Row],[FILTER-2 Target population]])</f>
        <v>1</v>
      </c>
      <c r="Q30" s="65">
        <f>COUNTIF(Frequencies!G:G,T_Source[[#This Row],[FILTER-3 Data collection level]])</f>
        <v>1</v>
      </c>
      <c r="R30" s="65">
        <f>COUNTIF(Frequencies!J:J,T_Source[[#This Row],[FILTER-4 Intervention Type]])</f>
        <v>1</v>
      </c>
      <c r="S30" s="66" t="b">
        <f>SUM(T_Source[[#This Row],[Select F1]:[Select F4]])=4</f>
        <v>1</v>
      </c>
      <c r="T30" s="66">
        <f>IF(T_Source[[#This Row],[Select]]=TRUE,MAX($T$1:T29)+1,0)</f>
        <v>29</v>
      </c>
    </row>
    <row r="31" spans="1:20" x14ac:dyDescent="0.55000000000000004">
      <c r="A31" s="63">
        <v>30</v>
      </c>
      <c r="B31" s="63">
        <v>30</v>
      </c>
      <c r="C31" s="63" t="s">
        <v>204</v>
      </c>
      <c r="D31" s="63" t="s">
        <v>124</v>
      </c>
      <c r="E31" s="63" t="s">
        <v>124</v>
      </c>
      <c r="F31" s="63" t="s">
        <v>205</v>
      </c>
      <c r="G31" s="63" t="s">
        <v>206</v>
      </c>
      <c r="H31" s="63" t="s">
        <v>297</v>
      </c>
      <c r="I31" s="63" t="s">
        <v>298</v>
      </c>
      <c r="J31" s="64" t="s">
        <v>299</v>
      </c>
      <c r="K31" s="63" t="s">
        <v>300</v>
      </c>
      <c r="L31" s="63" t="s">
        <v>296</v>
      </c>
      <c r="M31" s="63" t="s">
        <v>212</v>
      </c>
      <c r="N31" s="63" t="s">
        <v>213</v>
      </c>
      <c r="O31" s="65">
        <f>COUNTIF(Frequencies!A:A,T_Source[[#This Row],[FILTER-1 Topic]])</f>
        <v>1</v>
      </c>
      <c r="P31" s="65">
        <f>COUNTIF(Frequencies!D:D,T_Source[[#This Row],[FILTER-2 Target population]])</f>
        <v>1</v>
      </c>
      <c r="Q31" s="65">
        <f>COUNTIF(Frequencies!G:G,T_Source[[#This Row],[FILTER-3 Data collection level]])</f>
        <v>1</v>
      </c>
      <c r="R31" s="65">
        <f>COUNTIF(Frequencies!J:J,T_Source[[#This Row],[FILTER-4 Intervention Type]])</f>
        <v>1</v>
      </c>
      <c r="S31" s="66" t="b">
        <f>SUM(T_Source[[#This Row],[Select F1]:[Select F4]])=4</f>
        <v>1</v>
      </c>
      <c r="T31" s="66">
        <f>IF(T_Source[[#This Row],[Select]]=TRUE,MAX($T$1:T30)+1,0)</f>
        <v>30</v>
      </c>
    </row>
    <row r="32" spans="1:20" x14ac:dyDescent="0.55000000000000004">
      <c r="A32" s="63">
        <v>31</v>
      </c>
      <c r="B32" s="63">
        <v>31</v>
      </c>
      <c r="C32" s="63" t="s">
        <v>204</v>
      </c>
      <c r="D32" s="63" t="s">
        <v>124</v>
      </c>
      <c r="E32" s="63" t="s">
        <v>124</v>
      </c>
      <c r="F32" s="63" t="s">
        <v>205</v>
      </c>
      <c r="G32" s="63" t="s">
        <v>206</v>
      </c>
      <c r="H32" s="63" t="s">
        <v>301</v>
      </c>
      <c r="I32" s="63" t="s">
        <v>302</v>
      </c>
      <c r="J32" s="64" t="s">
        <v>303</v>
      </c>
      <c r="K32" s="63" t="s">
        <v>304</v>
      </c>
      <c r="L32" s="63" t="s">
        <v>211</v>
      </c>
      <c r="M32" s="63" t="s">
        <v>212</v>
      </c>
      <c r="N32" s="63" t="s">
        <v>213</v>
      </c>
      <c r="O32" s="65">
        <f>COUNTIF(Frequencies!A:A,T_Source[[#This Row],[FILTER-1 Topic]])</f>
        <v>1</v>
      </c>
      <c r="P32" s="65">
        <f>COUNTIF(Frequencies!D:D,T_Source[[#This Row],[FILTER-2 Target population]])</f>
        <v>1</v>
      </c>
      <c r="Q32" s="65">
        <f>COUNTIF(Frequencies!G:G,T_Source[[#This Row],[FILTER-3 Data collection level]])</f>
        <v>1</v>
      </c>
      <c r="R32" s="65">
        <f>COUNTIF(Frequencies!J:J,T_Source[[#This Row],[FILTER-4 Intervention Type]])</f>
        <v>1</v>
      </c>
      <c r="S32" s="66" t="b">
        <f>SUM(T_Source[[#This Row],[Select F1]:[Select F4]])=4</f>
        <v>1</v>
      </c>
      <c r="T32" s="66">
        <f>IF(T_Source[[#This Row],[Select]]=TRUE,MAX($T$1:T31)+1,0)</f>
        <v>31</v>
      </c>
    </row>
    <row r="33" spans="1:20" x14ac:dyDescent="0.55000000000000004">
      <c r="A33" s="63">
        <v>32</v>
      </c>
      <c r="B33" s="63">
        <v>32</v>
      </c>
      <c r="C33" s="63" t="s">
        <v>204</v>
      </c>
      <c r="D33" s="63" t="s">
        <v>124</v>
      </c>
      <c r="E33" s="63" t="s">
        <v>124</v>
      </c>
      <c r="F33" s="63" t="s">
        <v>205</v>
      </c>
      <c r="G33" s="63" t="s">
        <v>206</v>
      </c>
      <c r="H33" s="63" t="s">
        <v>305</v>
      </c>
      <c r="I33" s="63" t="s">
        <v>306</v>
      </c>
      <c r="J33" s="64" t="s">
        <v>307</v>
      </c>
      <c r="K33" s="63" t="s">
        <v>308</v>
      </c>
      <c r="L33" s="63" t="s">
        <v>309</v>
      </c>
      <c r="M33" s="63" t="s">
        <v>212</v>
      </c>
      <c r="N33" s="63" t="s">
        <v>213</v>
      </c>
      <c r="O33" s="65">
        <f>COUNTIF(Frequencies!A:A,T_Source[[#This Row],[FILTER-1 Topic]])</f>
        <v>1</v>
      </c>
      <c r="P33" s="65">
        <f>COUNTIF(Frequencies!D:D,T_Source[[#This Row],[FILTER-2 Target population]])</f>
        <v>1</v>
      </c>
      <c r="Q33" s="65">
        <f>COUNTIF(Frequencies!G:G,T_Source[[#This Row],[FILTER-3 Data collection level]])</f>
        <v>1</v>
      </c>
      <c r="R33" s="65">
        <f>COUNTIF(Frequencies!J:J,T_Source[[#This Row],[FILTER-4 Intervention Type]])</f>
        <v>1</v>
      </c>
      <c r="S33" s="66" t="b">
        <f>SUM(T_Source[[#This Row],[Select F1]:[Select F4]])=4</f>
        <v>1</v>
      </c>
      <c r="T33" s="66">
        <f>IF(T_Source[[#This Row],[Select]]=TRUE,MAX($T$1:T32)+1,0)</f>
        <v>32</v>
      </c>
    </row>
    <row r="34" spans="1:20" x14ac:dyDescent="0.55000000000000004">
      <c r="A34" s="63">
        <v>33</v>
      </c>
      <c r="B34" s="63">
        <v>33</v>
      </c>
      <c r="C34" s="63" t="s">
        <v>204</v>
      </c>
      <c r="D34" s="63" t="s">
        <v>124</v>
      </c>
      <c r="E34" s="63" t="s">
        <v>124</v>
      </c>
      <c r="F34" s="63" t="s">
        <v>205</v>
      </c>
      <c r="G34" s="63" t="s">
        <v>206</v>
      </c>
      <c r="H34" s="63" t="s">
        <v>310</v>
      </c>
      <c r="I34" s="63" t="s">
        <v>311</v>
      </c>
      <c r="J34" s="64" t="s">
        <v>312</v>
      </c>
      <c r="K34" s="63" t="s">
        <v>313</v>
      </c>
      <c r="L34" s="63" t="s">
        <v>309</v>
      </c>
      <c r="M34" s="63" t="s">
        <v>212</v>
      </c>
      <c r="N34" s="63" t="s">
        <v>213</v>
      </c>
      <c r="O34" s="65">
        <f>COUNTIF(Frequencies!A:A,T_Source[[#This Row],[FILTER-1 Topic]])</f>
        <v>1</v>
      </c>
      <c r="P34" s="65">
        <f>COUNTIF(Frequencies!D:D,T_Source[[#This Row],[FILTER-2 Target population]])</f>
        <v>1</v>
      </c>
      <c r="Q34" s="65">
        <f>COUNTIF(Frequencies!G:G,T_Source[[#This Row],[FILTER-3 Data collection level]])</f>
        <v>1</v>
      </c>
      <c r="R34" s="65">
        <f>COUNTIF(Frequencies!J:J,T_Source[[#This Row],[FILTER-4 Intervention Type]])</f>
        <v>1</v>
      </c>
      <c r="S34" s="66" t="b">
        <f>SUM(T_Source[[#This Row],[Select F1]:[Select F4]])=4</f>
        <v>1</v>
      </c>
      <c r="T34" s="66">
        <f>IF(T_Source[[#This Row],[Select]]=TRUE,MAX($T$1:T33)+1,0)</f>
        <v>33</v>
      </c>
    </row>
    <row r="35" spans="1:20" x14ac:dyDescent="0.55000000000000004">
      <c r="A35" s="63">
        <v>34</v>
      </c>
      <c r="B35" s="63">
        <v>34</v>
      </c>
      <c r="C35" s="63" t="s">
        <v>204</v>
      </c>
      <c r="D35" s="63" t="s">
        <v>124</v>
      </c>
      <c r="E35" s="63" t="s">
        <v>124</v>
      </c>
      <c r="F35" s="63" t="s">
        <v>205</v>
      </c>
      <c r="G35" s="63" t="s">
        <v>206</v>
      </c>
      <c r="H35" s="63" t="s">
        <v>314</v>
      </c>
      <c r="I35" s="63" t="s">
        <v>315</v>
      </c>
      <c r="J35" s="64" t="s">
        <v>316</v>
      </c>
      <c r="K35" s="63" t="s">
        <v>317</v>
      </c>
      <c r="L35" s="63" t="s">
        <v>211</v>
      </c>
      <c r="M35" s="63" t="s">
        <v>212</v>
      </c>
      <c r="N35" s="63" t="s">
        <v>213</v>
      </c>
      <c r="O35" s="65">
        <f>COUNTIF(Frequencies!A:A,T_Source[[#This Row],[FILTER-1 Topic]])</f>
        <v>1</v>
      </c>
      <c r="P35" s="65">
        <f>COUNTIF(Frequencies!D:D,T_Source[[#This Row],[FILTER-2 Target population]])</f>
        <v>1</v>
      </c>
      <c r="Q35" s="65">
        <f>COUNTIF(Frequencies!G:G,T_Source[[#This Row],[FILTER-3 Data collection level]])</f>
        <v>1</v>
      </c>
      <c r="R35" s="65">
        <f>COUNTIF(Frequencies!J:J,T_Source[[#This Row],[FILTER-4 Intervention Type]])</f>
        <v>1</v>
      </c>
      <c r="S35" s="66" t="b">
        <f>SUM(T_Source[[#This Row],[Select F1]:[Select F4]])=4</f>
        <v>1</v>
      </c>
      <c r="T35" s="66">
        <f>IF(T_Source[[#This Row],[Select]]=TRUE,MAX($T$1:T34)+1,0)</f>
        <v>34</v>
      </c>
    </row>
    <row r="36" spans="1:20" x14ac:dyDescent="0.55000000000000004">
      <c r="A36" s="63">
        <v>35</v>
      </c>
      <c r="B36" s="63">
        <v>35</v>
      </c>
      <c r="C36" s="63" t="s">
        <v>204</v>
      </c>
      <c r="D36" s="63" t="s">
        <v>124</v>
      </c>
      <c r="E36" s="63" t="s">
        <v>124</v>
      </c>
      <c r="F36" s="63" t="s">
        <v>205</v>
      </c>
      <c r="G36" s="63" t="s">
        <v>206</v>
      </c>
      <c r="H36" s="63" t="s">
        <v>318</v>
      </c>
      <c r="I36" s="63" t="s">
        <v>319</v>
      </c>
      <c r="J36" s="64" t="s">
        <v>320</v>
      </c>
      <c r="K36" s="63" t="s">
        <v>321</v>
      </c>
      <c r="L36" s="63" t="s">
        <v>322</v>
      </c>
      <c r="M36" s="63" t="s">
        <v>212</v>
      </c>
      <c r="N36" s="63" t="s">
        <v>213</v>
      </c>
      <c r="O36" s="65">
        <f>COUNTIF(Frequencies!A:A,T_Source[[#This Row],[FILTER-1 Topic]])</f>
        <v>1</v>
      </c>
      <c r="P36" s="65">
        <f>COUNTIF(Frequencies!D:D,T_Source[[#This Row],[FILTER-2 Target population]])</f>
        <v>1</v>
      </c>
      <c r="Q36" s="65">
        <f>COUNTIF(Frequencies!G:G,T_Source[[#This Row],[FILTER-3 Data collection level]])</f>
        <v>1</v>
      </c>
      <c r="R36" s="65">
        <f>COUNTIF(Frequencies!J:J,T_Source[[#This Row],[FILTER-4 Intervention Type]])</f>
        <v>1</v>
      </c>
      <c r="S36" s="66" t="b">
        <f>SUM(T_Source[[#This Row],[Select F1]:[Select F4]])=4</f>
        <v>1</v>
      </c>
      <c r="T36" s="66">
        <f>IF(T_Source[[#This Row],[Select]]=TRUE,MAX($T$1:T35)+1,0)</f>
        <v>35</v>
      </c>
    </row>
    <row r="37" spans="1:20" x14ac:dyDescent="0.55000000000000004">
      <c r="A37" s="63">
        <v>36</v>
      </c>
      <c r="B37" s="63">
        <v>36</v>
      </c>
      <c r="C37" s="63" t="s">
        <v>204</v>
      </c>
      <c r="D37" s="63" t="s">
        <v>124</v>
      </c>
      <c r="E37" s="63" t="s">
        <v>124</v>
      </c>
      <c r="F37" s="63" t="s">
        <v>205</v>
      </c>
      <c r="G37" s="63" t="s">
        <v>206</v>
      </c>
      <c r="H37" s="63" t="s">
        <v>943</v>
      </c>
      <c r="I37" s="63" t="s">
        <v>323</v>
      </c>
      <c r="J37" s="64" t="s">
        <v>324</v>
      </c>
      <c r="K37" s="63" t="s">
        <v>325</v>
      </c>
      <c r="L37" s="63" t="s">
        <v>322</v>
      </c>
      <c r="M37" s="63" t="s">
        <v>212</v>
      </c>
      <c r="N37" s="63" t="s">
        <v>213</v>
      </c>
      <c r="O37" s="65">
        <f>COUNTIF(Frequencies!A:A,T_Source[[#This Row],[FILTER-1 Topic]])</f>
        <v>1</v>
      </c>
      <c r="P37" s="65">
        <f>COUNTIF(Frequencies!D:D,T_Source[[#This Row],[FILTER-2 Target population]])</f>
        <v>1</v>
      </c>
      <c r="Q37" s="65">
        <f>COUNTIF(Frequencies!G:G,T_Source[[#This Row],[FILTER-3 Data collection level]])</f>
        <v>1</v>
      </c>
      <c r="R37" s="65">
        <f>COUNTIF(Frequencies!J:J,T_Source[[#This Row],[FILTER-4 Intervention Type]])</f>
        <v>1</v>
      </c>
      <c r="S37" s="66" t="b">
        <f>SUM(T_Source[[#This Row],[Select F1]:[Select F4]])=4</f>
        <v>1</v>
      </c>
      <c r="T37" s="66">
        <f>IF(T_Source[[#This Row],[Select]]=TRUE,MAX($T$1:T36)+1,0)</f>
        <v>36</v>
      </c>
    </row>
    <row r="38" spans="1:20" x14ac:dyDescent="0.55000000000000004">
      <c r="A38" s="63">
        <v>37</v>
      </c>
      <c r="B38" s="63">
        <v>37</v>
      </c>
      <c r="C38" s="63" t="s">
        <v>204</v>
      </c>
      <c r="D38" s="63" t="s">
        <v>124</v>
      </c>
      <c r="E38" s="63" t="s">
        <v>124</v>
      </c>
      <c r="F38" s="63" t="s">
        <v>205</v>
      </c>
      <c r="G38" s="63" t="s">
        <v>206</v>
      </c>
      <c r="H38" s="63" t="s">
        <v>326</v>
      </c>
      <c r="I38" s="63" t="s">
        <v>327</v>
      </c>
      <c r="J38" s="64" t="s">
        <v>328</v>
      </c>
      <c r="K38" s="63" t="s">
        <v>329</v>
      </c>
      <c r="L38" s="63" t="s">
        <v>211</v>
      </c>
      <c r="M38" s="63" t="s">
        <v>212</v>
      </c>
      <c r="N38" s="63" t="s">
        <v>213</v>
      </c>
      <c r="O38" s="65">
        <f>COUNTIF(Frequencies!A:A,T_Source[[#This Row],[FILTER-1 Topic]])</f>
        <v>1</v>
      </c>
      <c r="P38" s="65">
        <f>COUNTIF(Frequencies!D:D,T_Source[[#This Row],[FILTER-2 Target population]])</f>
        <v>1</v>
      </c>
      <c r="Q38" s="65">
        <f>COUNTIF(Frequencies!G:G,T_Source[[#This Row],[FILTER-3 Data collection level]])</f>
        <v>1</v>
      </c>
      <c r="R38" s="65">
        <f>COUNTIF(Frequencies!J:J,T_Source[[#This Row],[FILTER-4 Intervention Type]])</f>
        <v>1</v>
      </c>
      <c r="S38" s="66" t="b">
        <f>SUM(T_Source[[#This Row],[Select F1]:[Select F4]])=4</f>
        <v>1</v>
      </c>
      <c r="T38" s="66">
        <f>IF(T_Source[[#This Row],[Select]]=TRUE,MAX($T$1:T37)+1,0)</f>
        <v>37</v>
      </c>
    </row>
    <row r="39" spans="1:20" x14ac:dyDescent="0.55000000000000004">
      <c r="A39" s="63">
        <v>38</v>
      </c>
      <c r="B39" s="63"/>
      <c r="C39" s="63" t="s">
        <v>338</v>
      </c>
      <c r="D39" s="63" t="s">
        <v>124</v>
      </c>
      <c r="E39" s="63" t="s">
        <v>124</v>
      </c>
      <c r="F39" s="63" t="s">
        <v>330</v>
      </c>
      <c r="G39" s="63" t="s">
        <v>331</v>
      </c>
      <c r="H39" s="63" t="s">
        <v>332</v>
      </c>
      <c r="I39" s="63" t="s">
        <v>333</v>
      </c>
      <c r="J39" s="64" t="s">
        <v>334</v>
      </c>
      <c r="K39" s="63" t="s">
        <v>335</v>
      </c>
      <c r="L39" s="63" t="s">
        <v>336</v>
      </c>
      <c r="M39" s="63" t="s">
        <v>212</v>
      </c>
      <c r="N39" s="63" t="s">
        <v>337</v>
      </c>
      <c r="O39" s="65">
        <f>COUNTIF(Frequencies!A:A,T_Source[[#This Row],[FILTER-1 Topic]])</f>
        <v>1</v>
      </c>
      <c r="P39" s="65">
        <f>COUNTIF(Frequencies!D:D,T_Source[[#This Row],[FILTER-2 Target population]])</f>
        <v>1</v>
      </c>
      <c r="Q39" s="65">
        <f>COUNTIF(Frequencies!G:G,T_Source[[#This Row],[FILTER-3 Data collection level]])</f>
        <v>1</v>
      </c>
      <c r="R39" s="65">
        <f>COUNTIF(Frequencies!J:J,T_Source[[#This Row],[FILTER-4 Intervention Type]])</f>
        <v>1</v>
      </c>
      <c r="S39" s="66" t="b">
        <f>SUM(T_Source[[#This Row],[Select F1]:[Select F4]])=4</f>
        <v>1</v>
      </c>
      <c r="T39" s="66">
        <f>IF(T_Source[[#This Row],[Select]]=TRUE,MAX($T$1:T38)+1,0)</f>
        <v>38</v>
      </c>
    </row>
    <row r="40" spans="1:20" x14ac:dyDescent="0.55000000000000004">
      <c r="A40" s="63">
        <v>39</v>
      </c>
      <c r="B40" s="63">
        <v>38</v>
      </c>
      <c r="C40" s="63" t="s">
        <v>338</v>
      </c>
      <c r="D40" s="63" t="s">
        <v>124</v>
      </c>
      <c r="E40" s="63" t="s">
        <v>124</v>
      </c>
      <c r="F40" s="63" t="s">
        <v>330</v>
      </c>
      <c r="G40" s="63" t="s">
        <v>331</v>
      </c>
      <c r="H40" s="63" t="s">
        <v>339</v>
      </c>
      <c r="I40" s="63" t="s">
        <v>340</v>
      </c>
      <c r="J40" s="64" t="s">
        <v>334</v>
      </c>
      <c r="K40" s="63" t="s">
        <v>944</v>
      </c>
      <c r="L40" s="63" t="s">
        <v>336</v>
      </c>
      <c r="M40" s="63" t="s">
        <v>212</v>
      </c>
      <c r="N40" s="63" t="s">
        <v>341</v>
      </c>
      <c r="O40" s="65">
        <f>COUNTIF(Frequencies!A:A,T_Source[[#This Row],[FILTER-1 Topic]])</f>
        <v>1</v>
      </c>
      <c r="P40" s="65">
        <f>COUNTIF(Frequencies!D:D,T_Source[[#This Row],[FILTER-2 Target population]])</f>
        <v>1</v>
      </c>
      <c r="Q40" s="65">
        <f>COUNTIF(Frequencies!G:G,T_Source[[#This Row],[FILTER-3 Data collection level]])</f>
        <v>1</v>
      </c>
      <c r="R40" s="65">
        <f>COUNTIF(Frequencies!J:J,T_Source[[#This Row],[FILTER-4 Intervention Type]])</f>
        <v>1</v>
      </c>
      <c r="S40" s="66" t="b">
        <f>SUM(T_Source[[#This Row],[Select F1]:[Select F4]])=4</f>
        <v>1</v>
      </c>
      <c r="T40" s="66">
        <f>IF(T_Source[[#This Row],[Select]]=TRUE,MAX($T$1:T39)+1,0)</f>
        <v>39</v>
      </c>
    </row>
    <row r="41" spans="1:20" x14ac:dyDescent="0.55000000000000004">
      <c r="A41" s="63">
        <v>40</v>
      </c>
      <c r="B41" s="63">
        <v>39</v>
      </c>
      <c r="C41" s="63" t="s">
        <v>338</v>
      </c>
      <c r="D41" s="63" t="s">
        <v>124</v>
      </c>
      <c r="E41" s="63" t="s">
        <v>124</v>
      </c>
      <c r="F41" s="63" t="s">
        <v>330</v>
      </c>
      <c r="G41" s="63" t="s">
        <v>331</v>
      </c>
      <c r="H41" s="63" t="s">
        <v>342</v>
      </c>
      <c r="I41" s="63" t="s">
        <v>343</v>
      </c>
      <c r="J41" s="64" t="s">
        <v>334</v>
      </c>
      <c r="K41" s="63" t="s">
        <v>344</v>
      </c>
      <c r="L41" s="63" t="s">
        <v>367</v>
      </c>
      <c r="M41" s="63" t="s">
        <v>212</v>
      </c>
      <c r="N41" s="63" t="s">
        <v>341</v>
      </c>
      <c r="O41" s="65">
        <f>COUNTIF(Frequencies!A:A,T_Source[[#This Row],[FILTER-1 Topic]])</f>
        <v>1</v>
      </c>
      <c r="P41" s="65">
        <f>COUNTIF(Frequencies!D:D,T_Source[[#This Row],[FILTER-2 Target population]])</f>
        <v>1</v>
      </c>
      <c r="Q41" s="65">
        <f>COUNTIF(Frequencies!G:G,T_Source[[#This Row],[FILTER-3 Data collection level]])</f>
        <v>1</v>
      </c>
      <c r="R41" s="65">
        <f>COUNTIF(Frequencies!J:J,T_Source[[#This Row],[FILTER-4 Intervention Type]])</f>
        <v>1</v>
      </c>
      <c r="S41" s="66" t="b">
        <f>SUM(T_Source[[#This Row],[Select F1]:[Select F4]])=4</f>
        <v>1</v>
      </c>
      <c r="T41" s="66">
        <f>IF(T_Source[[#This Row],[Select]]=TRUE,MAX($T$1:T40)+1,0)</f>
        <v>40</v>
      </c>
    </row>
    <row r="42" spans="1:20" x14ac:dyDescent="0.55000000000000004">
      <c r="A42" s="63">
        <v>41</v>
      </c>
      <c r="B42" s="63"/>
      <c r="C42" s="63" t="s">
        <v>338</v>
      </c>
      <c r="D42" s="63" t="s">
        <v>124</v>
      </c>
      <c r="E42" s="63" t="s">
        <v>124</v>
      </c>
      <c r="F42" s="63" t="s">
        <v>330</v>
      </c>
      <c r="G42" s="63" t="s">
        <v>345</v>
      </c>
      <c r="H42" s="63" t="s">
        <v>346</v>
      </c>
      <c r="I42" s="63" t="s">
        <v>347</v>
      </c>
      <c r="J42" s="64" t="s">
        <v>348</v>
      </c>
      <c r="K42" s="63" t="s">
        <v>349</v>
      </c>
      <c r="L42" s="63" t="s">
        <v>336</v>
      </c>
      <c r="M42" s="63" t="s">
        <v>212</v>
      </c>
      <c r="N42" s="63" t="s">
        <v>337</v>
      </c>
      <c r="O42" s="65">
        <f>COUNTIF(Frequencies!A:A,T_Source[[#This Row],[FILTER-1 Topic]])</f>
        <v>1</v>
      </c>
      <c r="P42" s="65">
        <f>COUNTIF(Frequencies!D:D,T_Source[[#This Row],[FILTER-2 Target population]])</f>
        <v>1</v>
      </c>
      <c r="Q42" s="65">
        <f>COUNTIF(Frequencies!G:G,T_Source[[#This Row],[FILTER-3 Data collection level]])</f>
        <v>1</v>
      </c>
      <c r="R42" s="65">
        <f>COUNTIF(Frequencies!J:J,T_Source[[#This Row],[FILTER-4 Intervention Type]])</f>
        <v>1</v>
      </c>
      <c r="S42" s="66" t="b">
        <f>SUM(T_Source[[#This Row],[Select F1]:[Select F4]])=4</f>
        <v>1</v>
      </c>
      <c r="T42" s="66">
        <f>IF(T_Source[[#This Row],[Select]]=TRUE,MAX($T$1:T41)+1,0)</f>
        <v>41</v>
      </c>
    </row>
    <row r="43" spans="1:20" x14ac:dyDescent="0.55000000000000004">
      <c r="A43" s="63">
        <v>42</v>
      </c>
      <c r="B43" s="63">
        <v>40</v>
      </c>
      <c r="C43" s="63" t="s">
        <v>338</v>
      </c>
      <c r="D43" s="63" t="s">
        <v>124</v>
      </c>
      <c r="E43" s="63" t="s">
        <v>124</v>
      </c>
      <c r="F43" s="63" t="s">
        <v>330</v>
      </c>
      <c r="G43" s="63" t="s">
        <v>345</v>
      </c>
      <c r="H43" s="63" t="s">
        <v>350</v>
      </c>
      <c r="I43" s="63" t="s">
        <v>351</v>
      </c>
      <c r="J43" s="64" t="s">
        <v>348</v>
      </c>
      <c r="K43" s="63" t="s">
        <v>945</v>
      </c>
      <c r="L43" s="63" t="s">
        <v>352</v>
      </c>
      <c r="M43" s="63" t="s">
        <v>212</v>
      </c>
      <c r="N43" s="63" t="s">
        <v>341</v>
      </c>
      <c r="O43" s="65">
        <f>COUNTIF(Frequencies!A:A,T_Source[[#This Row],[FILTER-1 Topic]])</f>
        <v>1</v>
      </c>
      <c r="P43" s="65">
        <f>COUNTIF(Frequencies!D:D,T_Source[[#This Row],[FILTER-2 Target population]])</f>
        <v>1</v>
      </c>
      <c r="Q43" s="65">
        <f>COUNTIF(Frequencies!G:G,T_Source[[#This Row],[FILTER-3 Data collection level]])</f>
        <v>1</v>
      </c>
      <c r="R43" s="65">
        <f>COUNTIF(Frequencies!J:J,T_Source[[#This Row],[FILTER-4 Intervention Type]])</f>
        <v>1</v>
      </c>
      <c r="S43" s="66" t="b">
        <f>SUM(T_Source[[#This Row],[Select F1]:[Select F4]])=4</f>
        <v>1</v>
      </c>
      <c r="T43" s="66">
        <f>IF(T_Source[[#This Row],[Select]]=TRUE,MAX($T$1:T42)+1,0)</f>
        <v>42</v>
      </c>
    </row>
    <row r="44" spans="1:20" x14ac:dyDescent="0.55000000000000004">
      <c r="A44" s="63">
        <v>43</v>
      </c>
      <c r="B44" s="63">
        <v>41</v>
      </c>
      <c r="C44" s="63" t="s">
        <v>338</v>
      </c>
      <c r="D44" s="63" t="s">
        <v>124</v>
      </c>
      <c r="E44" s="63" t="s">
        <v>124</v>
      </c>
      <c r="F44" s="63" t="s">
        <v>330</v>
      </c>
      <c r="G44" s="63" t="s">
        <v>345</v>
      </c>
      <c r="H44" s="63" t="s">
        <v>350</v>
      </c>
      <c r="I44" s="63" t="s">
        <v>353</v>
      </c>
      <c r="J44" s="64" t="s">
        <v>348</v>
      </c>
      <c r="K44" s="63" t="s">
        <v>354</v>
      </c>
      <c r="L44" s="63" t="s">
        <v>355</v>
      </c>
      <c r="M44" s="63" t="s">
        <v>212</v>
      </c>
      <c r="N44" s="63" t="s">
        <v>341</v>
      </c>
      <c r="O44" s="65">
        <f>COUNTIF(Frequencies!A:A,T_Source[[#This Row],[FILTER-1 Topic]])</f>
        <v>1</v>
      </c>
      <c r="P44" s="65">
        <f>COUNTIF(Frequencies!D:D,T_Source[[#This Row],[FILTER-2 Target population]])</f>
        <v>1</v>
      </c>
      <c r="Q44" s="65">
        <f>COUNTIF(Frequencies!G:G,T_Source[[#This Row],[FILTER-3 Data collection level]])</f>
        <v>1</v>
      </c>
      <c r="R44" s="65">
        <f>COUNTIF(Frequencies!J:J,T_Source[[#This Row],[FILTER-4 Intervention Type]])</f>
        <v>1</v>
      </c>
      <c r="S44" s="66" t="b">
        <f>SUM(T_Source[[#This Row],[Select F1]:[Select F4]])=4</f>
        <v>1</v>
      </c>
      <c r="T44" s="66">
        <f>IF(T_Source[[#This Row],[Select]]=TRUE,MAX($T$1:T43)+1,0)</f>
        <v>43</v>
      </c>
    </row>
    <row r="45" spans="1:20" x14ac:dyDescent="0.55000000000000004">
      <c r="A45" s="63">
        <v>44</v>
      </c>
      <c r="B45" s="63"/>
      <c r="C45" s="63" t="s">
        <v>338</v>
      </c>
      <c r="D45" s="63" t="s">
        <v>124</v>
      </c>
      <c r="E45" s="63" t="s">
        <v>124</v>
      </c>
      <c r="F45" s="63" t="s">
        <v>330</v>
      </c>
      <c r="G45" s="63" t="s">
        <v>356</v>
      </c>
      <c r="H45" s="63" t="s">
        <v>357</v>
      </c>
      <c r="I45" s="63" t="s">
        <v>358</v>
      </c>
      <c r="J45" s="64" t="s">
        <v>359</v>
      </c>
      <c r="K45" s="63" t="s">
        <v>360</v>
      </c>
      <c r="L45" s="63" t="s">
        <v>336</v>
      </c>
      <c r="M45" s="63" t="s">
        <v>212</v>
      </c>
      <c r="N45" s="63" t="s">
        <v>337</v>
      </c>
      <c r="O45" s="65">
        <f>COUNTIF(Frequencies!A:A,T_Source[[#This Row],[FILTER-1 Topic]])</f>
        <v>1</v>
      </c>
      <c r="P45" s="65">
        <f>COUNTIF(Frequencies!D:D,T_Source[[#This Row],[FILTER-2 Target population]])</f>
        <v>1</v>
      </c>
      <c r="Q45" s="65">
        <f>COUNTIF(Frequencies!G:G,T_Source[[#This Row],[FILTER-3 Data collection level]])</f>
        <v>1</v>
      </c>
      <c r="R45" s="65">
        <f>COUNTIF(Frequencies!J:J,T_Source[[#This Row],[FILTER-4 Intervention Type]])</f>
        <v>1</v>
      </c>
      <c r="S45" s="66" t="b">
        <f>SUM(T_Source[[#This Row],[Select F1]:[Select F4]])=4</f>
        <v>1</v>
      </c>
      <c r="T45" s="66">
        <f>IF(T_Source[[#This Row],[Select]]=TRUE,MAX($T$1:T44)+1,0)</f>
        <v>44</v>
      </c>
    </row>
    <row r="46" spans="1:20" x14ac:dyDescent="0.55000000000000004">
      <c r="A46" s="63">
        <v>45</v>
      </c>
      <c r="B46" s="63">
        <v>42</v>
      </c>
      <c r="C46" s="63" t="s">
        <v>338</v>
      </c>
      <c r="D46" s="63" t="s">
        <v>124</v>
      </c>
      <c r="E46" s="63" t="s">
        <v>124</v>
      </c>
      <c r="F46" s="63" t="s">
        <v>330</v>
      </c>
      <c r="G46" s="63" t="s">
        <v>356</v>
      </c>
      <c r="H46" s="63" t="s">
        <v>361</v>
      </c>
      <c r="I46" s="63" t="s">
        <v>362</v>
      </c>
      <c r="J46" s="64" t="s">
        <v>359</v>
      </c>
      <c r="K46" s="63" t="s">
        <v>946</v>
      </c>
      <c r="L46" s="63" t="s">
        <v>363</v>
      </c>
      <c r="M46" s="63" t="s">
        <v>212</v>
      </c>
      <c r="N46" s="63" t="s">
        <v>341</v>
      </c>
      <c r="O46" s="65">
        <f>COUNTIF(Frequencies!A:A,T_Source[[#This Row],[FILTER-1 Topic]])</f>
        <v>1</v>
      </c>
      <c r="P46" s="65">
        <f>COUNTIF(Frequencies!D:D,T_Source[[#This Row],[FILTER-2 Target population]])</f>
        <v>1</v>
      </c>
      <c r="Q46" s="65">
        <f>COUNTIF(Frequencies!G:G,T_Source[[#This Row],[FILTER-3 Data collection level]])</f>
        <v>1</v>
      </c>
      <c r="R46" s="65">
        <f>COUNTIF(Frequencies!J:J,T_Source[[#This Row],[FILTER-4 Intervention Type]])</f>
        <v>1</v>
      </c>
      <c r="S46" s="66" t="b">
        <f>SUM(T_Source[[#This Row],[Select F1]:[Select F4]])=4</f>
        <v>1</v>
      </c>
      <c r="T46" s="66">
        <f>IF(T_Source[[#This Row],[Select]]=TRUE,MAX($T$1:T45)+1,0)</f>
        <v>45</v>
      </c>
    </row>
    <row r="47" spans="1:20" x14ac:dyDescent="0.55000000000000004">
      <c r="A47" s="63">
        <v>46</v>
      </c>
      <c r="B47" s="63">
        <v>43</v>
      </c>
      <c r="C47" s="63" t="s">
        <v>338</v>
      </c>
      <c r="D47" s="63" t="s">
        <v>124</v>
      </c>
      <c r="E47" s="63" t="s">
        <v>124</v>
      </c>
      <c r="F47" s="63" t="s">
        <v>330</v>
      </c>
      <c r="G47" s="63" t="s">
        <v>356</v>
      </c>
      <c r="H47" s="63" t="s">
        <v>364</v>
      </c>
      <c r="I47" s="63" t="s">
        <v>365</v>
      </c>
      <c r="J47" s="64" t="s">
        <v>359</v>
      </c>
      <c r="K47" s="63" t="s">
        <v>366</v>
      </c>
      <c r="L47" s="63" t="s">
        <v>367</v>
      </c>
      <c r="M47" s="63" t="s">
        <v>212</v>
      </c>
      <c r="N47" s="63" t="s">
        <v>341</v>
      </c>
      <c r="O47" s="65">
        <f>COUNTIF(Frequencies!A:A,T_Source[[#This Row],[FILTER-1 Topic]])</f>
        <v>1</v>
      </c>
      <c r="P47" s="65">
        <f>COUNTIF(Frequencies!D:D,T_Source[[#This Row],[FILTER-2 Target population]])</f>
        <v>1</v>
      </c>
      <c r="Q47" s="65">
        <f>COUNTIF(Frequencies!G:G,T_Source[[#This Row],[FILTER-3 Data collection level]])</f>
        <v>1</v>
      </c>
      <c r="R47" s="65">
        <f>COUNTIF(Frequencies!J:J,T_Source[[#This Row],[FILTER-4 Intervention Type]])</f>
        <v>1</v>
      </c>
      <c r="S47" s="66" t="b">
        <f>SUM(T_Source[[#This Row],[Select F1]:[Select F4]])=4</f>
        <v>1</v>
      </c>
      <c r="T47" s="66">
        <f>IF(T_Source[[#This Row],[Select]]=TRUE,MAX($T$1:T46)+1,0)</f>
        <v>46</v>
      </c>
    </row>
    <row r="48" spans="1:20" x14ac:dyDescent="0.55000000000000004">
      <c r="A48" s="63">
        <v>47</v>
      </c>
      <c r="B48" s="63"/>
      <c r="C48" s="63" t="s">
        <v>338</v>
      </c>
      <c r="D48" s="63" t="s">
        <v>124</v>
      </c>
      <c r="E48" s="63" t="s">
        <v>124</v>
      </c>
      <c r="F48" s="63" t="s">
        <v>330</v>
      </c>
      <c r="G48" s="63" t="s">
        <v>368</v>
      </c>
      <c r="H48" s="63" t="s">
        <v>357</v>
      </c>
      <c r="I48" s="63" t="s">
        <v>369</v>
      </c>
      <c r="J48" s="64" t="s">
        <v>370</v>
      </c>
      <c r="K48" s="63" t="s">
        <v>371</v>
      </c>
      <c r="L48" s="63" t="s">
        <v>336</v>
      </c>
      <c r="M48" s="63" t="s">
        <v>212</v>
      </c>
      <c r="N48" s="63" t="s">
        <v>337</v>
      </c>
      <c r="O48" s="65">
        <f>COUNTIF(Frequencies!A:A,T_Source[[#This Row],[FILTER-1 Topic]])</f>
        <v>1</v>
      </c>
      <c r="P48" s="65">
        <f>COUNTIF(Frequencies!D:D,T_Source[[#This Row],[FILTER-2 Target population]])</f>
        <v>1</v>
      </c>
      <c r="Q48" s="65">
        <f>COUNTIF(Frequencies!G:G,T_Source[[#This Row],[FILTER-3 Data collection level]])</f>
        <v>1</v>
      </c>
      <c r="R48" s="65">
        <f>COUNTIF(Frequencies!J:J,T_Source[[#This Row],[FILTER-4 Intervention Type]])</f>
        <v>1</v>
      </c>
      <c r="S48" s="66" t="b">
        <f>SUM(T_Source[[#This Row],[Select F1]:[Select F4]])=4</f>
        <v>1</v>
      </c>
      <c r="T48" s="66">
        <f>IF(T_Source[[#This Row],[Select]]=TRUE,MAX($T$1:T47)+1,0)</f>
        <v>47</v>
      </c>
    </row>
    <row r="49" spans="1:20" x14ac:dyDescent="0.55000000000000004">
      <c r="A49" s="63">
        <v>48</v>
      </c>
      <c r="B49" s="63">
        <v>44</v>
      </c>
      <c r="C49" s="63" t="s">
        <v>338</v>
      </c>
      <c r="D49" s="63" t="s">
        <v>124</v>
      </c>
      <c r="E49" s="63" t="s">
        <v>124</v>
      </c>
      <c r="F49" s="63" t="s">
        <v>330</v>
      </c>
      <c r="G49" s="63" t="s">
        <v>368</v>
      </c>
      <c r="H49" s="63" t="s">
        <v>372</v>
      </c>
      <c r="I49" s="63" t="s">
        <v>373</v>
      </c>
      <c r="J49" s="64" t="s">
        <v>370</v>
      </c>
      <c r="K49" s="63" t="s">
        <v>374</v>
      </c>
      <c r="L49" s="63" t="s">
        <v>211</v>
      </c>
      <c r="M49" s="63" t="s">
        <v>212</v>
      </c>
      <c r="N49" s="63" t="s">
        <v>341</v>
      </c>
      <c r="O49" s="65">
        <f>COUNTIF(Frequencies!A:A,T_Source[[#This Row],[FILTER-1 Topic]])</f>
        <v>1</v>
      </c>
      <c r="P49" s="65">
        <f>COUNTIF(Frequencies!D:D,T_Source[[#This Row],[FILTER-2 Target population]])</f>
        <v>1</v>
      </c>
      <c r="Q49" s="65">
        <f>COUNTIF(Frequencies!G:G,T_Source[[#This Row],[FILTER-3 Data collection level]])</f>
        <v>1</v>
      </c>
      <c r="R49" s="65">
        <f>COUNTIF(Frequencies!J:J,T_Source[[#This Row],[FILTER-4 Intervention Type]])</f>
        <v>1</v>
      </c>
      <c r="S49" s="66" t="b">
        <f>SUM(T_Source[[#This Row],[Select F1]:[Select F4]])=4</f>
        <v>1</v>
      </c>
      <c r="T49" s="66">
        <f>IF(T_Source[[#This Row],[Select]]=TRUE,MAX($T$1:T48)+1,0)</f>
        <v>48</v>
      </c>
    </row>
    <row r="50" spans="1:20" x14ac:dyDescent="0.55000000000000004">
      <c r="A50" s="63">
        <v>49</v>
      </c>
      <c r="B50" s="63">
        <v>45</v>
      </c>
      <c r="C50" s="63" t="s">
        <v>338</v>
      </c>
      <c r="D50" s="63" t="s">
        <v>124</v>
      </c>
      <c r="E50" s="63" t="s">
        <v>124</v>
      </c>
      <c r="F50" s="63" t="s">
        <v>330</v>
      </c>
      <c r="G50" s="63" t="s">
        <v>368</v>
      </c>
      <c r="H50" s="63" t="s">
        <v>375</v>
      </c>
      <c r="I50" s="63" t="s">
        <v>376</v>
      </c>
      <c r="J50" s="64" t="s">
        <v>370</v>
      </c>
      <c r="K50" s="63" t="s">
        <v>377</v>
      </c>
      <c r="L50" s="63" t="s">
        <v>378</v>
      </c>
      <c r="M50" s="63" t="s">
        <v>212</v>
      </c>
      <c r="N50" s="63" t="s">
        <v>341</v>
      </c>
      <c r="O50" s="65">
        <f>COUNTIF(Frequencies!A:A,T_Source[[#This Row],[FILTER-1 Topic]])</f>
        <v>1</v>
      </c>
      <c r="P50" s="65">
        <f>COUNTIF(Frequencies!D:D,T_Source[[#This Row],[FILTER-2 Target population]])</f>
        <v>1</v>
      </c>
      <c r="Q50" s="65">
        <f>COUNTIF(Frequencies!G:G,T_Source[[#This Row],[FILTER-3 Data collection level]])</f>
        <v>1</v>
      </c>
      <c r="R50" s="65">
        <f>COUNTIF(Frequencies!J:J,T_Source[[#This Row],[FILTER-4 Intervention Type]])</f>
        <v>1</v>
      </c>
      <c r="S50" s="66" t="b">
        <f>SUM(T_Source[[#This Row],[Select F1]:[Select F4]])=4</f>
        <v>1</v>
      </c>
      <c r="T50" s="66">
        <f>IF(T_Source[[#This Row],[Select]]=TRUE,MAX($T$1:T49)+1,0)</f>
        <v>49</v>
      </c>
    </row>
    <row r="51" spans="1:20" x14ac:dyDescent="0.55000000000000004">
      <c r="A51" s="63">
        <v>50</v>
      </c>
      <c r="B51" s="63">
        <v>46</v>
      </c>
      <c r="C51" s="63" t="s">
        <v>379</v>
      </c>
      <c r="D51" s="63" t="s">
        <v>124</v>
      </c>
      <c r="E51" s="63" t="s">
        <v>124</v>
      </c>
      <c r="F51" s="63" t="s">
        <v>380</v>
      </c>
      <c r="G51" s="63" t="s">
        <v>381</v>
      </c>
      <c r="H51" s="63" t="s">
        <v>382</v>
      </c>
      <c r="I51" s="63" t="s">
        <v>383</v>
      </c>
      <c r="J51" s="64" t="s">
        <v>384</v>
      </c>
      <c r="K51" s="63" t="s">
        <v>385</v>
      </c>
      <c r="L51" s="63" t="s">
        <v>386</v>
      </c>
      <c r="M51" s="63" t="s">
        <v>174</v>
      </c>
      <c r="N51" s="63" t="s">
        <v>387</v>
      </c>
      <c r="O51" s="65">
        <f>COUNTIF(Frequencies!A:A,T_Source[[#This Row],[FILTER-1 Topic]])</f>
        <v>1</v>
      </c>
      <c r="P51" s="65">
        <f>COUNTIF(Frequencies!D:D,T_Source[[#This Row],[FILTER-2 Target population]])</f>
        <v>1</v>
      </c>
      <c r="Q51" s="65">
        <f>COUNTIF(Frequencies!G:G,T_Source[[#This Row],[FILTER-3 Data collection level]])</f>
        <v>1</v>
      </c>
      <c r="R51" s="65">
        <f>COUNTIF(Frequencies!J:J,T_Source[[#This Row],[FILTER-4 Intervention Type]])</f>
        <v>1</v>
      </c>
      <c r="S51" s="66" t="b">
        <f>SUM(T_Source[[#This Row],[Select F1]:[Select F4]])=4</f>
        <v>1</v>
      </c>
      <c r="T51" s="66">
        <f>IF(T_Source[[#This Row],[Select]]=TRUE,MAX($T$1:T50)+1,0)</f>
        <v>50</v>
      </c>
    </row>
    <row r="52" spans="1:20" x14ac:dyDescent="0.55000000000000004">
      <c r="A52" s="63">
        <v>51</v>
      </c>
      <c r="B52" s="63">
        <v>47</v>
      </c>
      <c r="C52" s="63" t="s">
        <v>379</v>
      </c>
      <c r="D52" s="63" t="s">
        <v>124</v>
      </c>
      <c r="E52" s="63" t="s">
        <v>124</v>
      </c>
      <c r="F52" s="63" t="s">
        <v>380</v>
      </c>
      <c r="G52" s="63" t="s">
        <v>381</v>
      </c>
      <c r="H52" s="63" t="s">
        <v>388</v>
      </c>
      <c r="I52" s="63" t="s">
        <v>389</v>
      </c>
      <c r="J52" s="64" t="s">
        <v>390</v>
      </c>
      <c r="K52" s="63" t="s">
        <v>391</v>
      </c>
      <c r="L52" s="63" t="s">
        <v>386</v>
      </c>
      <c r="M52" s="63" t="s">
        <v>174</v>
      </c>
      <c r="N52" s="63" t="s">
        <v>387</v>
      </c>
      <c r="O52" s="65">
        <f>COUNTIF(Frequencies!A:A,T_Source[[#This Row],[FILTER-1 Topic]])</f>
        <v>1</v>
      </c>
      <c r="P52" s="65">
        <f>COUNTIF(Frequencies!D:D,T_Source[[#This Row],[FILTER-2 Target population]])</f>
        <v>1</v>
      </c>
      <c r="Q52" s="65">
        <f>COUNTIF(Frequencies!G:G,T_Source[[#This Row],[FILTER-3 Data collection level]])</f>
        <v>1</v>
      </c>
      <c r="R52" s="65">
        <f>COUNTIF(Frequencies!J:J,T_Source[[#This Row],[FILTER-4 Intervention Type]])</f>
        <v>1</v>
      </c>
      <c r="S52" s="66" t="b">
        <f>SUM(T_Source[[#This Row],[Select F1]:[Select F4]])=4</f>
        <v>1</v>
      </c>
      <c r="T52" s="66">
        <f>IF(T_Source[[#This Row],[Select]]=TRUE,MAX($T$1:T51)+1,0)</f>
        <v>51</v>
      </c>
    </row>
    <row r="53" spans="1:20" x14ac:dyDescent="0.55000000000000004">
      <c r="A53" s="63">
        <v>52</v>
      </c>
      <c r="B53" s="63">
        <v>48</v>
      </c>
      <c r="C53" s="63" t="s">
        <v>379</v>
      </c>
      <c r="D53" s="63" t="s">
        <v>124</v>
      </c>
      <c r="E53" s="63" t="s">
        <v>124</v>
      </c>
      <c r="F53" s="63" t="s">
        <v>380</v>
      </c>
      <c r="G53" s="63" t="s">
        <v>381</v>
      </c>
      <c r="H53" s="63" t="s">
        <v>392</v>
      </c>
      <c r="I53" s="63" t="s">
        <v>393</v>
      </c>
      <c r="J53" s="64" t="s">
        <v>394</v>
      </c>
      <c r="K53" s="63" t="s">
        <v>395</v>
      </c>
      <c r="L53" s="63" t="s">
        <v>396</v>
      </c>
      <c r="M53" s="63" t="s">
        <v>174</v>
      </c>
      <c r="N53" s="63" t="s">
        <v>387</v>
      </c>
      <c r="O53" s="65">
        <f>COUNTIF(Frequencies!A:A,T_Source[[#This Row],[FILTER-1 Topic]])</f>
        <v>1</v>
      </c>
      <c r="P53" s="65">
        <f>COUNTIF(Frequencies!D:D,T_Source[[#This Row],[FILTER-2 Target population]])</f>
        <v>1</v>
      </c>
      <c r="Q53" s="65">
        <f>COUNTIF(Frequencies!G:G,T_Source[[#This Row],[FILTER-3 Data collection level]])</f>
        <v>1</v>
      </c>
      <c r="R53" s="65">
        <f>COUNTIF(Frequencies!J:J,T_Source[[#This Row],[FILTER-4 Intervention Type]])</f>
        <v>1</v>
      </c>
      <c r="S53" s="66" t="b">
        <f>SUM(T_Source[[#This Row],[Select F1]:[Select F4]])=4</f>
        <v>1</v>
      </c>
      <c r="T53" s="66">
        <f>IF(T_Source[[#This Row],[Select]]=TRUE,MAX($T$1:T52)+1,0)</f>
        <v>52</v>
      </c>
    </row>
    <row r="54" spans="1:20" x14ac:dyDescent="0.55000000000000004">
      <c r="A54" s="63">
        <v>53</v>
      </c>
      <c r="B54" s="63">
        <v>49</v>
      </c>
      <c r="C54" s="63" t="s">
        <v>379</v>
      </c>
      <c r="D54" s="63" t="s">
        <v>124</v>
      </c>
      <c r="E54" s="63" t="s">
        <v>124</v>
      </c>
      <c r="F54" s="63" t="s">
        <v>380</v>
      </c>
      <c r="G54" s="63" t="s">
        <v>381</v>
      </c>
      <c r="H54" s="63" t="s">
        <v>397</v>
      </c>
      <c r="I54" s="63" t="s">
        <v>398</v>
      </c>
      <c r="J54" s="63" t="s">
        <v>399</v>
      </c>
      <c r="K54" s="63" t="s">
        <v>400</v>
      </c>
      <c r="L54" s="63" t="s">
        <v>386</v>
      </c>
      <c r="M54" s="63" t="s">
        <v>401</v>
      </c>
      <c r="N54" s="63" t="s">
        <v>387</v>
      </c>
      <c r="O54" s="65">
        <f>COUNTIF(Frequencies!A:A,T_Source[[#This Row],[FILTER-1 Topic]])</f>
        <v>1</v>
      </c>
      <c r="P54" s="65">
        <f>COUNTIF(Frequencies!D:D,T_Source[[#This Row],[FILTER-2 Target population]])</f>
        <v>1</v>
      </c>
      <c r="Q54" s="65">
        <f>COUNTIF(Frequencies!G:G,T_Source[[#This Row],[FILTER-3 Data collection level]])</f>
        <v>1</v>
      </c>
      <c r="R54" s="65">
        <f>COUNTIF(Frequencies!J:J,T_Source[[#This Row],[FILTER-4 Intervention Type]])</f>
        <v>1</v>
      </c>
      <c r="S54" s="66" t="b">
        <f>SUM(T_Source[[#This Row],[Select F1]:[Select F4]])=4</f>
        <v>1</v>
      </c>
      <c r="T54" s="66">
        <f>IF(T_Source[[#This Row],[Select]]=TRUE,MAX($T$1:T53)+1,0)</f>
        <v>53</v>
      </c>
    </row>
    <row r="55" spans="1:20" x14ac:dyDescent="0.55000000000000004">
      <c r="A55" s="63">
        <v>54</v>
      </c>
      <c r="B55" s="63">
        <v>50</v>
      </c>
      <c r="C55" s="63" t="s">
        <v>379</v>
      </c>
      <c r="D55" s="63" t="s">
        <v>124</v>
      </c>
      <c r="E55" s="63" t="s">
        <v>124</v>
      </c>
      <c r="F55" s="63" t="s">
        <v>380</v>
      </c>
      <c r="G55" s="63" t="s">
        <v>381</v>
      </c>
      <c r="H55" s="63" t="s">
        <v>402</v>
      </c>
      <c r="I55" s="63" t="s">
        <v>403</v>
      </c>
      <c r="J55" s="64" t="s">
        <v>404</v>
      </c>
      <c r="K55" s="63" t="s">
        <v>405</v>
      </c>
      <c r="L55" s="63" t="s">
        <v>406</v>
      </c>
      <c r="M55" s="63" t="s">
        <v>401</v>
      </c>
      <c r="N55" s="63" t="s">
        <v>387</v>
      </c>
      <c r="O55" s="65">
        <f>COUNTIF(Frequencies!A:A,T_Source[[#This Row],[FILTER-1 Topic]])</f>
        <v>1</v>
      </c>
      <c r="P55" s="65">
        <f>COUNTIF(Frequencies!D:D,T_Source[[#This Row],[FILTER-2 Target population]])</f>
        <v>1</v>
      </c>
      <c r="Q55" s="65">
        <f>COUNTIF(Frequencies!G:G,T_Source[[#This Row],[FILTER-3 Data collection level]])</f>
        <v>1</v>
      </c>
      <c r="R55" s="65">
        <f>COUNTIF(Frequencies!J:J,T_Source[[#This Row],[FILTER-4 Intervention Type]])</f>
        <v>1</v>
      </c>
      <c r="S55" s="66" t="b">
        <f>SUM(T_Source[[#This Row],[Select F1]:[Select F4]])=4</f>
        <v>1</v>
      </c>
      <c r="T55" s="66">
        <f>IF(T_Source[[#This Row],[Select]]=TRUE,MAX($T$1:T54)+1,0)</f>
        <v>54</v>
      </c>
    </row>
    <row r="56" spans="1:20" x14ac:dyDescent="0.55000000000000004">
      <c r="A56" s="63">
        <v>55</v>
      </c>
      <c r="B56" s="63">
        <v>51</v>
      </c>
      <c r="C56" s="63" t="s">
        <v>379</v>
      </c>
      <c r="D56" s="63" t="s">
        <v>124</v>
      </c>
      <c r="E56" s="63" t="s">
        <v>124</v>
      </c>
      <c r="F56" s="63" t="s">
        <v>380</v>
      </c>
      <c r="G56" s="63" t="s">
        <v>381</v>
      </c>
      <c r="H56" s="63" t="s">
        <v>407</v>
      </c>
      <c r="I56" s="63" t="s">
        <v>408</v>
      </c>
      <c r="J56" s="64" t="s">
        <v>399</v>
      </c>
      <c r="K56" s="63" t="s">
        <v>409</v>
      </c>
      <c r="L56" s="63" t="s">
        <v>406</v>
      </c>
      <c r="M56" s="63" t="s">
        <v>174</v>
      </c>
      <c r="N56" s="63" t="s">
        <v>387</v>
      </c>
      <c r="O56" s="65">
        <f>COUNTIF(Frequencies!A:A,T_Source[[#This Row],[FILTER-1 Topic]])</f>
        <v>1</v>
      </c>
      <c r="P56" s="65">
        <f>COUNTIF(Frequencies!D:D,T_Source[[#This Row],[FILTER-2 Target population]])</f>
        <v>1</v>
      </c>
      <c r="Q56" s="65">
        <f>COUNTIF(Frequencies!G:G,T_Source[[#This Row],[FILTER-3 Data collection level]])</f>
        <v>1</v>
      </c>
      <c r="R56" s="65">
        <f>COUNTIF(Frequencies!J:J,T_Source[[#This Row],[FILTER-4 Intervention Type]])</f>
        <v>1</v>
      </c>
      <c r="S56" s="66" t="b">
        <f>SUM(T_Source[[#This Row],[Select F1]:[Select F4]])=4</f>
        <v>1</v>
      </c>
      <c r="T56" s="66">
        <f>IF(T_Source[[#This Row],[Select]]=TRUE,MAX($T$1:T55)+1,0)</f>
        <v>55</v>
      </c>
    </row>
    <row r="57" spans="1:20" x14ac:dyDescent="0.55000000000000004">
      <c r="A57" s="63">
        <v>56</v>
      </c>
      <c r="B57" s="63">
        <v>52</v>
      </c>
      <c r="C57" s="63" t="s">
        <v>379</v>
      </c>
      <c r="D57" s="63" t="s">
        <v>124</v>
      </c>
      <c r="E57" s="63" t="s">
        <v>124</v>
      </c>
      <c r="F57" s="63" t="s">
        <v>380</v>
      </c>
      <c r="G57" s="63" t="s">
        <v>381</v>
      </c>
      <c r="H57" s="63" t="s">
        <v>410</v>
      </c>
      <c r="I57" s="63" t="s">
        <v>411</v>
      </c>
      <c r="J57" s="64" t="s">
        <v>399</v>
      </c>
      <c r="K57" s="63" t="s">
        <v>412</v>
      </c>
      <c r="L57" s="63" t="s">
        <v>406</v>
      </c>
      <c r="M57" s="63" t="s">
        <v>174</v>
      </c>
      <c r="N57" s="63" t="s">
        <v>387</v>
      </c>
      <c r="O57" s="65">
        <f>COUNTIF(Frequencies!A:A,T_Source[[#This Row],[FILTER-1 Topic]])</f>
        <v>1</v>
      </c>
      <c r="P57" s="65">
        <f>COUNTIF(Frequencies!D:D,T_Source[[#This Row],[FILTER-2 Target population]])</f>
        <v>1</v>
      </c>
      <c r="Q57" s="65">
        <f>COUNTIF(Frequencies!G:G,T_Source[[#This Row],[FILTER-3 Data collection level]])</f>
        <v>1</v>
      </c>
      <c r="R57" s="65">
        <f>COUNTIF(Frequencies!J:J,T_Source[[#This Row],[FILTER-4 Intervention Type]])</f>
        <v>1</v>
      </c>
      <c r="S57" s="66" t="b">
        <f>SUM(T_Source[[#This Row],[Select F1]:[Select F4]])=4</f>
        <v>1</v>
      </c>
      <c r="T57" s="66">
        <f>IF(T_Source[[#This Row],[Select]]=TRUE,MAX($T$1:T56)+1,0)</f>
        <v>56</v>
      </c>
    </row>
    <row r="58" spans="1:20" x14ac:dyDescent="0.55000000000000004">
      <c r="A58" s="63">
        <v>57</v>
      </c>
      <c r="B58" s="63">
        <v>53</v>
      </c>
      <c r="C58" s="63" t="s">
        <v>379</v>
      </c>
      <c r="D58" s="63" t="s">
        <v>124</v>
      </c>
      <c r="E58" s="63" t="s">
        <v>124</v>
      </c>
      <c r="F58" s="63" t="s">
        <v>380</v>
      </c>
      <c r="G58" s="63" t="s">
        <v>381</v>
      </c>
      <c r="H58" s="63" t="s">
        <v>413</v>
      </c>
      <c r="I58" s="63" t="s">
        <v>414</v>
      </c>
      <c r="J58" s="64" t="s">
        <v>415</v>
      </c>
      <c r="K58" s="63" t="s">
        <v>416</v>
      </c>
      <c r="L58" s="63" t="s">
        <v>406</v>
      </c>
      <c r="M58" s="63" t="s">
        <v>401</v>
      </c>
      <c r="N58" s="63" t="s">
        <v>387</v>
      </c>
      <c r="O58" s="65">
        <f>COUNTIF(Frequencies!A:A,T_Source[[#This Row],[FILTER-1 Topic]])</f>
        <v>1</v>
      </c>
      <c r="P58" s="65">
        <f>COUNTIF(Frequencies!D:D,T_Source[[#This Row],[FILTER-2 Target population]])</f>
        <v>1</v>
      </c>
      <c r="Q58" s="65">
        <f>COUNTIF(Frequencies!G:G,T_Source[[#This Row],[FILTER-3 Data collection level]])</f>
        <v>1</v>
      </c>
      <c r="R58" s="65">
        <f>COUNTIF(Frequencies!J:J,T_Source[[#This Row],[FILTER-4 Intervention Type]])</f>
        <v>1</v>
      </c>
      <c r="S58" s="66" t="b">
        <f>SUM(T_Source[[#This Row],[Select F1]:[Select F4]])=4</f>
        <v>1</v>
      </c>
      <c r="T58" s="66">
        <f>IF(T_Source[[#This Row],[Select]]=TRUE,MAX($T$1:T57)+1,0)</f>
        <v>57</v>
      </c>
    </row>
    <row r="59" spans="1:20" x14ac:dyDescent="0.55000000000000004">
      <c r="A59" s="63">
        <v>58</v>
      </c>
      <c r="B59" s="63">
        <v>54</v>
      </c>
      <c r="C59" s="63" t="s">
        <v>379</v>
      </c>
      <c r="D59" s="63" t="s">
        <v>124</v>
      </c>
      <c r="E59" s="63" t="s">
        <v>124</v>
      </c>
      <c r="F59" s="63" t="s">
        <v>380</v>
      </c>
      <c r="G59" s="63" t="s">
        <v>381</v>
      </c>
      <c r="H59" s="63" t="s">
        <v>417</v>
      </c>
      <c r="I59" s="63" t="s">
        <v>418</v>
      </c>
      <c r="J59" s="64" t="s">
        <v>419</v>
      </c>
      <c r="K59" s="63" t="s">
        <v>420</v>
      </c>
      <c r="L59" s="63" t="s">
        <v>406</v>
      </c>
      <c r="M59" s="63" t="s">
        <v>174</v>
      </c>
      <c r="N59" s="63" t="s">
        <v>387</v>
      </c>
      <c r="O59" s="65">
        <f>COUNTIF(Frequencies!A:A,T_Source[[#This Row],[FILTER-1 Topic]])</f>
        <v>1</v>
      </c>
      <c r="P59" s="65">
        <f>COUNTIF(Frequencies!D:D,T_Source[[#This Row],[FILTER-2 Target population]])</f>
        <v>1</v>
      </c>
      <c r="Q59" s="65">
        <f>COUNTIF(Frequencies!G:G,T_Source[[#This Row],[FILTER-3 Data collection level]])</f>
        <v>1</v>
      </c>
      <c r="R59" s="65">
        <f>COUNTIF(Frequencies!J:J,T_Source[[#This Row],[FILTER-4 Intervention Type]])</f>
        <v>1</v>
      </c>
      <c r="S59" s="66" t="b">
        <f>SUM(T_Source[[#This Row],[Select F1]:[Select F4]])=4</f>
        <v>1</v>
      </c>
      <c r="T59" s="66">
        <f>IF(T_Source[[#This Row],[Select]]=TRUE,MAX($T$1:T58)+1,0)</f>
        <v>58</v>
      </c>
    </row>
    <row r="60" spans="1:20" x14ac:dyDescent="0.55000000000000004">
      <c r="A60" s="63">
        <v>59</v>
      </c>
      <c r="B60" s="63">
        <v>55</v>
      </c>
      <c r="C60" s="63" t="s">
        <v>379</v>
      </c>
      <c r="D60" s="63" t="s">
        <v>124</v>
      </c>
      <c r="E60" s="63" t="s">
        <v>124</v>
      </c>
      <c r="F60" s="63" t="s">
        <v>380</v>
      </c>
      <c r="G60" s="63" t="s">
        <v>381</v>
      </c>
      <c r="H60" s="63" t="s">
        <v>421</v>
      </c>
      <c r="I60" s="63" t="s">
        <v>422</v>
      </c>
      <c r="J60" s="64" t="s">
        <v>423</v>
      </c>
      <c r="K60" s="63" t="s">
        <v>424</v>
      </c>
      <c r="L60" s="63" t="s">
        <v>425</v>
      </c>
      <c r="M60" s="63" t="s">
        <v>401</v>
      </c>
      <c r="N60" s="63" t="s">
        <v>387</v>
      </c>
      <c r="O60" s="65">
        <f>COUNTIF(Frequencies!A:A,T_Source[[#This Row],[FILTER-1 Topic]])</f>
        <v>1</v>
      </c>
      <c r="P60" s="65">
        <f>COUNTIF(Frequencies!D:D,T_Source[[#This Row],[FILTER-2 Target population]])</f>
        <v>1</v>
      </c>
      <c r="Q60" s="65">
        <f>COUNTIF(Frequencies!G:G,T_Source[[#This Row],[FILTER-3 Data collection level]])</f>
        <v>1</v>
      </c>
      <c r="R60" s="65">
        <f>COUNTIF(Frequencies!J:J,T_Source[[#This Row],[FILTER-4 Intervention Type]])</f>
        <v>1</v>
      </c>
      <c r="S60" s="66" t="b">
        <f>SUM(T_Source[[#This Row],[Select F1]:[Select F4]])=4</f>
        <v>1</v>
      </c>
      <c r="T60" s="66">
        <f>IF(T_Source[[#This Row],[Select]]=TRUE,MAX($T$1:T59)+1,0)</f>
        <v>59</v>
      </c>
    </row>
    <row r="61" spans="1:20" x14ac:dyDescent="0.55000000000000004">
      <c r="A61" s="63">
        <v>60</v>
      </c>
      <c r="B61" s="63">
        <v>56</v>
      </c>
      <c r="C61" s="63" t="s">
        <v>379</v>
      </c>
      <c r="D61" s="63" t="s">
        <v>124</v>
      </c>
      <c r="E61" s="63" t="s">
        <v>124</v>
      </c>
      <c r="F61" s="63" t="s">
        <v>380</v>
      </c>
      <c r="G61" s="63" t="s">
        <v>381</v>
      </c>
      <c r="H61" s="63" t="s">
        <v>426</v>
      </c>
      <c r="I61" s="63" t="s">
        <v>427</v>
      </c>
      <c r="J61" s="63" t="s">
        <v>428</v>
      </c>
      <c r="K61" s="63" t="s">
        <v>429</v>
      </c>
      <c r="L61" s="63" t="s">
        <v>386</v>
      </c>
      <c r="M61" s="63" t="s">
        <v>401</v>
      </c>
      <c r="N61" s="63" t="s">
        <v>387</v>
      </c>
      <c r="O61" s="65">
        <f>COUNTIF(Frequencies!A:A,T_Source[[#This Row],[FILTER-1 Topic]])</f>
        <v>1</v>
      </c>
      <c r="P61" s="65">
        <f>COUNTIF(Frequencies!D:D,T_Source[[#This Row],[FILTER-2 Target population]])</f>
        <v>1</v>
      </c>
      <c r="Q61" s="65">
        <f>COUNTIF(Frequencies!G:G,T_Source[[#This Row],[FILTER-3 Data collection level]])</f>
        <v>1</v>
      </c>
      <c r="R61" s="65">
        <f>COUNTIF(Frequencies!J:J,T_Source[[#This Row],[FILTER-4 Intervention Type]])</f>
        <v>1</v>
      </c>
      <c r="S61" s="66" t="b">
        <f>SUM(T_Source[[#This Row],[Select F1]:[Select F4]])=4</f>
        <v>1</v>
      </c>
      <c r="T61" s="66">
        <f>IF(T_Source[[#This Row],[Select]]=TRUE,MAX($T$1:T60)+1,0)</f>
        <v>60</v>
      </c>
    </row>
    <row r="62" spans="1:20" x14ac:dyDescent="0.55000000000000004">
      <c r="A62" s="63">
        <v>61</v>
      </c>
      <c r="B62" s="63">
        <v>57</v>
      </c>
      <c r="C62" s="63" t="s">
        <v>379</v>
      </c>
      <c r="D62" s="63" t="s">
        <v>124</v>
      </c>
      <c r="E62" s="63" t="s">
        <v>124</v>
      </c>
      <c r="F62" s="63" t="s">
        <v>380</v>
      </c>
      <c r="G62" s="63" t="s">
        <v>381</v>
      </c>
      <c r="H62" s="63" t="s">
        <v>430</v>
      </c>
      <c r="I62" s="63" t="s">
        <v>431</v>
      </c>
      <c r="J62" s="64" t="s">
        <v>432</v>
      </c>
      <c r="K62" s="63" t="s">
        <v>433</v>
      </c>
      <c r="L62" s="63" t="s">
        <v>386</v>
      </c>
      <c r="M62" s="63" t="s">
        <v>174</v>
      </c>
      <c r="N62" s="63" t="s">
        <v>434</v>
      </c>
      <c r="O62" s="65">
        <f>COUNTIF(Frequencies!A:A,T_Source[[#This Row],[FILTER-1 Topic]])</f>
        <v>1</v>
      </c>
      <c r="P62" s="65">
        <f>COUNTIF(Frequencies!D:D,T_Source[[#This Row],[FILTER-2 Target population]])</f>
        <v>1</v>
      </c>
      <c r="Q62" s="65">
        <f>COUNTIF(Frequencies!G:G,T_Source[[#This Row],[FILTER-3 Data collection level]])</f>
        <v>1</v>
      </c>
      <c r="R62" s="65">
        <f>COUNTIF(Frequencies!J:J,T_Source[[#This Row],[FILTER-4 Intervention Type]])</f>
        <v>1</v>
      </c>
      <c r="S62" s="66" t="b">
        <f>SUM(T_Source[[#This Row],[Select F1]:[Select F4]])=4</f>
        <v>1</v>
      </c>
      <c r="T62" s="66">
        <f>IF(T_Source[[#This Row],[Select]]=TRUE,MAX($T$1:T61)+1,0)</f>
        <v>61</v>
      </c>
    </row>
    <row r="63" spans="1:20" x14ac:dyDescent="0.55000000000000004">
      <c r="A63" s="63">
        <v>62</v>
      </c>
      <c r="B63" s="63">
        <v>58</v>
      </c>
      <c r="C63" s="63" t="s">
        <v>435</v>
      </c>
      <c r="D63" s="63" t="s">
        <v>436</v>
      </c>
      <c r="E63" s="63" t="s">
        <v>437</v>
      </c>
      <c r="F63" s="63" t="s">
        <v>24</v>
      </c>
      <c r="G63" s="63" t="s">
        <v>438</v>
      </c>
      <c r="H63" s="63" t="s">
        <v>439</v>
      </c>
      <c r="I63" s="63" t="s">
        <v>440</v>
      </c>
      <c r="J63" s="64" t="s">
        <v>441</v>
      </c>
      <c r="K63" s="63" t="s">
        <v>947</v>
      </c>
      <c r="L63" s="63" t="s">
        <v>458</v>
      </c>
      <c r="M63" s="63" t="s">
        <v>442</v>
      </c>
      <c r="N63" s="63" t="s">
        <v>443</v>
      </c>
      <c r="O63" s="65">
        <f>COUNTIF(Frequencies!A:A,T_Source[[#This Row],[FILTER-1 Topic]])</f>
        <v>1</v>
      </c>
      <c r="P63" s="65">
        <f>COUNTIF(Frequencies!D:D,T_Source[[#This Row],[FILTER-2 Target population]])</f>
        <v>1</v>
      </c>
      <c r="Q63" s="65">
        <f>COUNTIF(Frequencies!G:G,T_Source[[#This Row],[FILTER-3 Data collection level]])</f>
        <v>1</v>
      </c>
      <c r="R63" s="65">
        <f>COUNTIF(Frequencies!J:J,T_Source[[#This Row],[FILTER-4 Intervention Type]])</f>
        <v>1</v>
      </c>
      <c r="S63" s="66" t="b">
        <f>SUM(T_Source[[#This Row],[Select F1]:[Select F4]])=4</f>
        <v>1</v>
      </c>
      <c r="T63" s="66">
        <f>IF(T_Source[[#This Row],[Select]]=TRUE,MAX($T$1:T62)+1,0)</f>
        <v>62</v>
      </c>
    </row>
    <row r="64" spans="1:20" x14ac:dyDescent="0.55000000000000004">
      <c r="A64" s="63">
        <v>63</v>
      </c>
      <c r="B64" s="63">
        <v>59</v>
      </c>
      <c r="C64" s="63" t="s">
        <v>435</v>
      </c>
      <c r="D64" s="63" t="s">
        <v>436</v>
      </c>
      <c r="E64" s="63" t="s">
        <v>437</v>
      </c>
      <c r="F64" s="63" t="s">
        <v>24</v>
      </c>
      <c r="G64" s="63" t="s">
        <v>438</v>
      </c>
      <c r="H64" s="63" t="s">
        <v>444</v>
      </c>
      <c r="I64" s="63" t="s">
        <v>445</v>
      </c>
      <c r="J64" s="64" t="s">
        <v>446</v>
      </c>
      <c r="K64" s="63" t="s">
        <v>447</v>
      </c>
      <c r="L64" s="63" t="s">
        <v>458</v>
      </c>
      <c r="M64" s="63" t="s">
        <v>442</v>
      </c>
      <c r="N64" s="63" t="s">
        <v>443</v>
      </c>
      <c r="O64" s="65">
        <f>COUNTIF(Frequencies!A:A,T_Source[[#This Row],[FILTER-1 Topic]])</f>
        <v>1</v>
      </c>
      <c r="P64" s="65">
        <f>COUNTIF(Frequencies!D:D,T_Source[[#This Row],[FILTER-2 Target population]])</f>
        <v>1</v>
      </c>
      <c r="Q64" s="65">
        <f>COUNTIF(Frequencies!G:G,T_Source[[#This Row],[FILTER-3 Data collection level]])</f>
        <v>1</v>
      </c>
      <c r="R64" s="65">
        <f>COUNTIF(Frequencies!J:J,T_Source[[#This Row],[FILTER-4 Intervention Type]])</f>
        <v>1</v>
      </c>
      <c r="S64" s="66" t="b">
        <f>SUM(T_Source[[#This Row],[Select F1]:[Select F4]])=4</f>
        <v>1</v>
      </c>
      <c r="T64" s="66">
        <f>IF(T_Source[[#This Row],[Select]]=TRUE,MAX($T$1:T63)+1,0)</f>
        <v>63</v>
      </c>
    </row>
    <row r="65" spans="1:20" x14ac:dyDescent="0.55000000000000004">
      <c r="A65" s="63">
        <v>64</v>
      </c>
      <c r="B65" s="63">
        <v>60</v>
      </c>
      <c r="C65" s="63" t="s">
        <v>435</v>
      </c>
      <c r="D65" s="63" t="s">
        <v>436</v>
      </c>
      <c r="E65" s="63" t="s">
        <v>437</v>
      </c>
      <c r="F65" s="63" t="s">
        <v>24</v>
      </c>
      <c r="G65" s="63" t="s">
        <v>438</v>
      </c>
      <c r="H65" s="63" t="s">
        <v>448</v>
      </c>
      <c r="I65" s="63" t="s">
        <v>449</v>
      </c>
      <c r="J65" s="64" t="s">
        <v>446</v>
      </c>
      <c r="K65" s="63" t="s">
        <v>450</v>
      </c>
      <c r="L65" s="63" t="s">
        <v>458</v>
      </c>
      <c r="M65" s="63" t="s">
        <v>442</v>
      </c>
      <c r="N65" s="63" t="s">
        <v>443</v>
      </c>
      <c r="O65" s="65">
        <f>COUNTIF(Frequencies!A:A,T_Source[[#This Row],[FILTER-1 Topic]])</f>
        <v>1</v>
      </c>
      <c r="P65" s="65">
        <f>COUNTIF(Frequencies!D:D,T_Source[[#This Row],[FILTER-2 Target population]])</f>
        <v>1</v>
      </c>
      <c r="Q65" s="65">
        <f>COUNTIF(Frequencies!G:G,T_Source[[#This Row],[FILTER-3 Data collection level]])</f>
        <v>1</v>
      </c>
      <c r="R65" s="65">
        <f>COUNTIF(Frequencies!J:J,T_Source[[#This Row],[FILTER-4 Intervention Type]])</f>
        <v>1</v>
      </c>
      <c r="S65" s="66" t="b">
        <f>SUM(T_Source[[#This Row],[Select F1]:[Select F4]])=4</f>
        <v>1</v>
      </c>
      <c r="T65" s="66">
        <f>IF(T_Source[[#This Row],[Select]]=TRUE,MAX($T$1:T64)+1,0)</f>
        <v>64</v>
      </c>
    </row>
    <row r="66" spans="1:20" x14ac:dyDescent="0.55000000000000004">
      <c r="A66" s="63">
        <v>65</v>
      </c>
      <c r="B66" s="63">
        <v>61</v>
      </c>
      <c r="C66" s="63" t="s">
        <v>435</v>
      </c>
      <c r="D66" s="63" t="s">
        <v>436</v>
      </c>
      <c r="E66" s="63" t="s">
        <v>437</v>
      </c>
      <c r="F66" s="63" t="s">
        <v>24</v>
      </c>
      <c r="G66" s="63" t="s">
        <v>438</v>
      </c>
      <c r="H66" s="63" t="s">
        <v>451</v>
      </c>
      <c r="I66" s="63" t="s">
        <v>452</v>
      </c>
      <c r="J66" s="64" t="s">
        <v>453</v>
      </c>
      <c r="K66" s="63" t="s">
        <v>948</v>
      </c>
      <c r="L66" s="63" t="s">
        <v>458</v>
      </c>
      <c r="M66" s="63" t="s">
        <v>442</v>
      </c>
      <c r="N66" s="63" t="s">
        <v>443</v>
      </c>
      <c r="O66" s="65">
        <f>COUNTIF(Frequencies!A:A,T_Source[[#This Row],[FILTER-1 Topic]])</f>
        <v>1</v>
      </c>
      <c r="P66" s="65">
        <f>COUNTIF(Frequencies!D:D,T_Source[[#This Row],[FILTER-2 Target population]])</f>
        <v>1</v>
      </c>
      <c r="Q66" s="65">
        <f>COUNTIF(Frequencies!G:G,T_Source[[#This Row],[FILTER-3 Data collection level]])</f>
        <v>1</v>
      </c>
      <c r="R66" s="65">
        <f>COUNTIF(Frequencies!J:J,T_Source[[#This Row],[FILTER-4 Intervention Type]])</f>
        <v>1</v>
      </c>
      <c r="S66" s="66" t="b">
        <f>SUM(T_Source[[#This Row],[Select F1]:[Select F4]])=4</f>
        <v>1</v>
      </c>
      <c r="T66" s="66">
        <f>IF(T_Source[[#This Row],[Select]]=TRUE,MAX($T$1:T65)+1,0)</f>
        <v>65</v>
      </c>
    </row>
    <row r="67" spans="1:20" x14ac:dyDescent="0.55000000000000004">
      <c r="A67" s="63">
        <v>66</v>
      </c>
      <c r="B67" s="63">
        <v>62</v>
      </c>
      <c r="C67" s="63" t="s">
        <v>454</v>
      </c>
      <c r="D67" s="63" t="s">
        <v>436</v>
      </c>
      <c r="E67" s="63" t="s">
        <v>437</v>
      </c>
      <c r="F67" s="63" t="s">
        <v>24</v>
      </c>
      <c r="G67" s="63" t="s">
        <v>438</v>
      </c>
      <c r="H67" s="63" t="s">
        <v>454</v>
      </c>
      <c r="I67" s="63" t="s">
        <v>455</v>
      </c>
      <c r="J67" s="64" t="s">
        <v>456</v>
      </c>
      <c r="K67" s="63" t="s">
        <v>457</v>
      </c>
      <c r="L67" s="63" t="s">
        <v>458</v>
      </c>
      <c r="M67" s="63" t="s">
        <v>459</v>
      </c>
      <c r="N67" s="63" t="s">
        <v>443</v>
      </c>
      <c r="O67" s="65">
        <f>COUNTIF(Frequencies!A:A,T_Source[[#This Row],[FILTER-1 Topic]])</f>
        <v>1</v>
      </c>
      <c r="P67" s="65">
        <f>COUNTIF(Frequencies!D:D,T_Source[[#This Row],[FILTER-2 Target population]])</f>
        <v>1</v>
      </c>
      <c r="Q67" s="65">
        <f>COUNTIF(Frequencies!G:G,T_Source[[#This Row],[FILTER-3 Data collection level]])</f>
        <v>1</v>
      </c>
      <c r="R67" s="65">
        <f>COUNTIF(Frequencies!J:J,T_Source[[#This Row],[FILTER-4 Intervention Type]])</f>
        <v>1</v>
      </c>
      <c r="S67" s="66" t="b">
        <f>SUM(T_Source[[#This Row],[Select F1]:[Select F4]])=4</f>
        <v>1</v>
      </c>
      <c r="T67" s="66">
        <f>IF(T_Source[[#This Row],[Select]]=TRUE,MAX($T$1:T66)+1,0)</f>
        <v>66</v>
      </c>
    </row>
    <row r="68" spans="1:20" x14ac:dyDescent="0.55000000000000004">
      <c r="A68" s="63">
        <v>67</v>
      </c>
      <c r="B68" s="63">
        <v>63</v>
      </c>
      <c r="C68" s="63" t="s">
        <v>460</v>
      </c>
      <c r="D68" s="63" t="s">
        <v>436</v>
      </c>
      <c r="E68" s="63" t="s">
        <v>437</v>
      </c>
      <c r="F68" s="63" t="s">
        <v>461</v>
      </c>
      <c r="G68" s="63" t="s">
        <v>438</v>
      </c>
      <c r="H68" s="63" t="s">
        <v>462</v>
      </c>
      <c r="I68" s="63" t="s">
        <v>463</v>
      </c>
      <c r="J68" s="64" t="s">
        <v>1041</v>
      </c>
      <c r="K68" s="63" t="s">
        <v>464</v>
      </c>
      <c r="L68" s="63" t="s">
        <v>458</v>
      </c>
      <c r="M68" s="63" t="s">
        <v>465</v>
      </c>
      <c r="N68" s="63" t="s">
        <v>434</v>
      </c>
      <c r="O68" s="65">
        <f>COUNTIF(Frequencies!A:A,T_Source[[#This Row],[FILTER-1 Topic]])</f>
        <v>1</v>
      </c>
      <c r="P68" s="65">
        <f>COUNTIF(Frequencies!D:D,T_Source[[#This Row],[FILTER-2 Target population]])</f>
        <v>1</v>
      </c>
      <c r="Q68" s="65">
        <f>COUNTIF(Frequencies!G:G,T_Source[[#This Row],[FILTER-3 Data collection level]])</f>
        <v>1</v>
      </c>
      <c r="R68" s="65">
        <f>COUNTIF(Frequencies!J:J,T_Source[[#This Row],[FILTER-4 Intervention Type]])</f>
        <v>1</v>
      </c>
      <c r="S68" s="66" t="b">
        <f>SUM(T_Source[[#This Row],[Select F1]:[Select F4]])=4</f>
        <v>1</v>
      </c>
      <c r="T68" s="66">
        <f>IF(T_Source[[#This Row],[Select]]=TRUE,MAX($T$1:T67)+1,0)</f>
        <v>67</v>
      </c>
    </row>
    <row r="69" spans="1:20" x14ac:dyDescent="0.55000000000000004">
      <c r="A69" s="63">
        <v>68</v>
      </c>
      <c r="B69" s="63">
        <v>64</v>
      </c>
      <c r="C69" s="63" t="s">
        <v>466</v>
      </c>
      <c r="D69" s="63" t="s">
        <v>467</v>
      </c>
      <c r="E69" s="63" t="s">
        <v>437</v>
      </c>
      <c r="F69" s="63" t="s">
        <v>461</v>
      </c>
      <c r="G69" s="63" t="s">
        <v>468</v>
      </c>
      <c r="H69" s="63" t="s">
        <v>1042</v>
      </c>
      <c r="I69" s="63" t="s">
        <v>469</v>
      </c>
      <c r="J69" s="64" t="s">
        <v>470</v>
      </c>
      <c r="K69" s="63" t="s">
        <v>949</v>
      </c>
      <c r="L69" s="63" t="s">
        <v>471</v>
      </c>
      <c r="M69" s="63" t="s">
        <v>472</v>
      </c>
      <c r="N69" s="63" t="s">
        <v>473</v>
      </c>
      <c r="O69" s="65">
        <f>COUNTIF(Frequencies!A:A,T_Source[[#This Row],[FILTER-1 Topic]])</f>
        <v>1</v>
      </c>
      <c r="P69" s="65">
        <f>COUNTIF(Frequencies!D:D,T_Source[[#This Row],[FILTER-2 Target population]])</f>
        <v>1</v>
      </c>
      <c r="Q69" s="65">
        <f>COUNTIF(Frequencies!G:G,T_Source[[#This Row],[FILTER-3 Data collection level]])</f>
        <v>1</v>
      </c>
      <c r="R69" s="65">
        <f>COUNTIF(Frequencies!J:J,T_Source[[#This Row],[FILTER-4 Intervention Type]])</f>
        <v>1</v>
      </c>
      <c r="S69" s="66" t="b">
        <f>SUM(T_Source[[#This Row],[Select F1]:[Select F4]])=4</f>
        <v>1</v>
      </c>
      <c r="T69" s="66">
        <f>IF(T_Source[[#This Row],[Select]]=TRUE,MAX($T$1:T68)+1,0)</f>
        <v>68</v>
      </c>
    </row>
    <row r="70" spans="1:20" x14ac:dyDescent="0.55000000000000004">
      <c r="A70" s="63">
        <v>69</v>
      </c>
      <c r="B70" s="63">
        <v>65</v>
      </c>
      <c r="C70" s="63" t="s">
        <v>466</v>
      </c>
      <c r="D70" s="63" t="s">
        <v>467</v>
      </c>
      <c r="E70" s="63" t="s">
        <v>437</v>
      </c>
      <c r="F70" s="63" t="s">
        <v>461</v>
      </c>
      <c r="G70" s="63" t="s">
        <v>468</v>
      </c>
      <c r="H70" s="63" t="s">
        <v>474</v>
      </c>
      <c r="I70" s="63" t="s">
        <v>475</v>
      </c>
      <c r="J70" s="64" t="s">
        <v>470</v>
      </c>
      <c r="K70" s="63" t="s">
        <v>476</v>
      </c>
      <c r="L70" s="63" t="s">
        <v>471</v>
      </c>
      <c r="M70" s="63" t="s">
        <v>472</v>
      </c>
      <c r="N70" s="63" t="s">
        <v>473</v>
      </c>
      <c r="O70" s="65">
        <f>COUNTIF(Frequencies!A:A,T_Source[[#This Row],[FILTER-1 Topic]])</f>
        <v>1</v>
      </c>
      <c r="P70" s="65">
        <f>COUNTIF(Frequencies!D:D,T_Source[[#This Row],[FILTER-2 Target population]])</f>
        <v>1</v>
      </c>
      <c r="Q70" s="65">
        <f>COUNTIF(Frequencies!G:G,T_Source[[#This Row],[FILTER-3 Data collection level]])</f>
        <v>1</v>
      </c>
      <c r="R70" s="65">
        <f>COUNTIF(Frequencies!J:J,T_Source[[#This Row],[FILTER-4 Intervention Type]])</f>
        <v>1</v>
      </c>
      <c r="S70" s="66" t="b">
        <f>SUM(T_Source[[#This Row],[Select F1]:[Select F4]])=4</f>
        <v>1</v>
      </c>
      <c r="T70" s="66">
        <f>IF(T_Source[[#This Row],[Select]]=TRUE,MAX($T$1:T69)+1,0)</f>
        <v>69</v>
      </c>
    </row>
    <row r="71" spans="1:20" x14ac:dyDescent="0.55000000000000004">
      <c r="A71" s="63">
        <v>70</v>
      </c>
      <c r="B71" s="63">
        <v>66</v>
      </c>
      <c r="C71" s="63" t="s">
        <v>466</v>
      </c>
      <c r="D71" s="63" t="s">
        <v>467</v>
      </c>
      <c r="E71" s="63" t="s">
        <v>437</v>
      </c>
      <c r="F71" s="63" t="s">
        <v>461</v>
      </c>
      <c r="G71" s="63" t="s">
        <v>468</v>
      </c>
      <c r="H71" s="63" t="s">
        <v>477</v>
      </c>
      <c r="I71" s="63" t="s">
        <v>950</v>
      </c>
      <c r="J71" s="64" t="s">
        <v>478</v>
      </c>
      <c r="K71" s="63" t="s">
        <v>951</v>
      </c>
      <c r="L71" s="63" t="s">
        <v>471</v>
      </c>
      <c r="M71" s="63" t="s">
        <v>472</v>
      </c>
      <c r="N71" s="63" t="s">
        <v>473</v>
      </c>
      <c r="O71" s="65">
        <f>COUNTIF(Frequencies!A:A,T_Source[[#This Row],[FILTER-1 Topic]])</f>
        <v>1</v>
      </c>
      <c r="P71" s="65">
        <f>COUNTIF(Frequencies!D:D,T_Source[[#This Row],[FILTER-2 Target population]])</f>
        <v>1</v>
      </c>
      <c r="Q71" s="65">
        <f>COUNTIF(Frequencies!G:G,T_Source[[#This Row],[FILTER-3 Data collection level]])</f>
        <v>1</v>
      </c>
      <c r="R71" s="65">
        <f>COUNTIF(Frequencies!J:J,T_Source[[#This Row],[FILTER-4 Intervention Type]])</f>
        <v>1</v>
      </c>
      <c r="S71" s="66" t="b">
        <f>SUM(T_Source[[#This Row],[Select F1]:[Select F4]])=4</f>
        <v>1</v>
      </c>
      <c r="T71" s="66">
        <f>IF(T_Source[[#This Row],[Select]]=TRUE,MAX($T$1:T70)+1,0)</f>
        <v>70</v>
      </c>
    </row>
    <row r="72" spans="1:20" x14ac:dyDescent="0.55000000000000004">
      <c r="A72" s="63">
        <v>71</v>
      </c>
      <c r="B72" s="63">
        <v>67</v>
      </c>
      <c r="C72" s="63" t="s">
        <v>435</v>
      </c>
      <c r="D72" s="63" t="s">
        <v>467</v>
      </c>
      <c r="E72" s="63" t="s">
        <v>437</v>
      </c>
      <c r="F72" s="63" t="s">
        <v>24</v>
      </c>
      <c r="G72" s="63" t="s">
        <v>468</v>
      </c>
      <c r="H72" s="63" t="s">
        <v>479</v>
      </c>
      <c r="I72" s="63" t="s">
        <v>952</v>
      </c>
      <c r="J72" s="64" t="s">
        <v>480</v>
      </c>
      <c r="K72" s="63" t="s">
        <v>481</v>
      </c>
      <c r="L72" s="63" t="s">
        <v>953</v>
      </c>
      <c r="M72" s="63" t="s">
        <v>472</v>
      </c>
      <c r="N72" s="63" t="s">
        <v>341</v>
      </c>
      <c r="O72" s="65">
        <f>COUNTIF(Frequencies!A:A,T_Source[[#This Row],[FILTER-1 Topic]])</f>
        <v>1</v>
      </c>
      <c r="P72" s="65">
        <f>COUNTIF(Frequencies!D:D,T_Source[[#This Row],[FILTER-2 Target population]])</f>
        <v>1</v>
      </c>
      <c r="Q72" s="65">
        <f>COUNTIF(Frequencies!G:G,T_Source[[#This Row],[FILTER-3 Data collection level]])</f>
        <v>1</v>
      </c>
      <c r="R72" s="65">
        <f>COUNTIF(Frequencies!J:J,T_Source[[#This Row],[FILTER-4 Intervention Type]])</f>
        <v>1</v>
      </c>
      <c r="S72" s="66" t="b">
        <f>SUM(T_Source[[#This Row],[Select F1]:[Select F4]])=4</f>
        <v>1</v>
      </c>
      <c r="T72" s="66">
        <f>IF(T_Source[[#This Row],[Select]]=TRUE,MAX($T$1:T71)+1,0)</f>
        <v>71</v>
      </c>
    </row>
    <row r="73" spans="1:20" x14ac:dyDescent="0.55000000000000004">
      <c r="A73" s="63">
        <v>72</v>
      </c>
      <c r="B73" s="63">
        <v>68</v>
      </c>
      <c r="C73" s="63" t="s">
        <v>435</v>
      </c>
      <c r="D73" s="63" t="s">
        <v>467</v>
      </c>
      <c r="E73" s="63" t="s">
        <v>437</v>
      </c>
      <c r="F73" s="63" t="s">
        <v>24</v>
      </c>
      <c r="G73" s="63" t="s">
        <v>468</v>
      </c>
      <c r="H73" s="63" t="s">
        <v>482</v>
      </c>
      <c r="I73" s="63" t="s">
        <v>483</v>
      </c>
      <c r="J73" s="64" t="s">
        <v>484</v>
      </c>
      <c r="K73" s="63" t="s">
        <v>485</v>
      </c>
      <c r="L73" s="63" t="s">
        <v>471</v>
      </c>
      <c r="M73" s="63" t="s">
        <v>472</v>
      </c>
      <c r="N73" s="63" t="s">
        <v>341</v>
      </c>
      <c r="O73" s="65">
        <f>COUNTIF(Frequencies!A:A,T_Source[[#This Row],[FILTER-1 Topic]])</f>
        <v>1</v>
      </c>
      <c r="P73" s="65">
        <f>COUNTIF(Frequencies!D:D,T_Source[[#This Row],[FILTER-2 Target population]])</f>
        <v>1</v>
      </c>
      <c r="Q73" s="65">
        <f>COUNTIF(Frequencies!G:G,T_Source[[#This Row],[FILTER-3 Data collection level]])</f>
        <v>1</v>
      </c>
      <c r="R73" s="65">
        <f>COUNTIF(Frequencies!J:J,T_Source[[#This Row],[FILTER-4 Intervention Type]])</f>
        <v>1</v>
      </c>
      <c r="S73" s="66" t="b">
        <f>SUM(T_Source[[#This Row],[Select F1]:[Select F4]])=4</f>
        <v>1</v>
      </c>
      <c r="T73" s="66">
        <f>IF(T_Source[[#This Row],[Select]]=TRUE,MAX($T$1:T72)+1,0)</f>
        <v>72</v>
      </c>
    </row>
    <row r="74" spans="1:20" x14ac:dyDescent="0.55000000000000004">
      <c r="A74" s="63">
        <v>73</v>
      </c>
      <c r="B74" s="63">
        <v>69</v>
      </c>
      <c r="C74" s="63" t="s">
        <v>435</v>
      </c>
      <c r="D74" s="63" t="s">
        <v>467</v>
      </c>
      <c r="E74" s="63" t="s">
        <v>437</v>
      </c>
      <c r="F74" s="63" t="s">
        <v>24</v>
      </c>
      <c r="G74" s="63" t="s">
        <v>468</v>
      </c>
      <c r="H74" s="63" t="s">
        <v>954</v>
      </c>
      <c r="I74" s="63" t="s">
        <v>486</v>
      </c>
      <c r="J74" s="64" t="s">
        <v>484</v>
      </c>
      <c r="K74" s="63" t="s">
        <v>487</v>
      </c>
      <c r="L74" s="63" t="s">
        <v>471</v>
      </c>
      <c r="M74" s="63" t="s">
        <v>472</v>
      </c>
      <c r="N74" s="63" t="s">
        <v>341</v>
      </c>
      <c r="O74" s="65">
        <f>COUNTIF(Frequencies!A:A,T_Source[[#This Row],[FILTER-1 Topic]])</f>
        <v>1</v>
      </c>
      <c r="P74" s="65">
        <f>COUNTIF(Frequencies!D:D,T_Source[[#This Row],[FILTER-2 Target population]])</f>
        <v>1</v>
      </c>
      <c r="Q74" s="65">
        <f>COUNTIF(Frequencies!G:G,T_Source[[#This Row],[FILTER-3 Data collection level]])</f>
        <v>1</v>
      </c>
      <c r="R74" s="65">
        <f>COUNTIF(Frequencies!J:J,T_Source[[#This Row],[FILTER-4 Intervention Type]])</f>
        <v>1</v>
      </c>
      <c r="S74" s="66" t="b">
        <f>SUM(T_Source[[#This Row],[Select F1]:[Select F4]])=4</f>
        <v>1</v>
      </c>
      <c r="T74" s="66">
        <f>IF(T_Source[[#This Row],[Select]]=TRUE,MAX($T$1:T73)+1,0)</f>
        <v>73</v>
      </c>
    </row>
    <row r="75" spans="1:20" x14ac:dyDescent="0.55000000000000004">
      <c r="A75" s="63">
        <v>74</v>
      </c>
      <c r="B75" s="63">
        <v>70</v>
      </c>
      <c r="C75" s="63" t="s">
        <v>435</v>
      </c>
      <c r="D75" s="63" t="s">
        <v>467</v>
      </c>
      <c r="E75" s="63" t="s">
        <v>437</v>
      </c>
      <c r="F75" s="63" t="s">
        <v>24</v>
      </c>
      <c r="G75" s="63" t="s">
        <v>468</v>
      </c>
      <c r="H75" s="63" t="s">
        <v>955</v>
      </c>
      <c r="I75" s="63" t="s">
        <v>488</v>
      </c>
      <c r="J75" s="64" t="s">
        <v>484</v>
      </c>
      <c r="K75" s="63" t="s">
        <v>489</v>
      </c>
      <c r="L75" s="63" t="s">
        <v>471</v>
      </c>
      <c r="M75" s="63" t="s">
        <v>472</v>
      </c>
      <c r="N75" s="63" t="s">
        <v>341</v>
      </c>
      <c r="O75" s="65">
        <f>COUNTIF(Frequencies!A:A,T_Source[[#This Row],[FILTER-1 Topic]])</f>
        <v>1</v>
      </c>
      <c r="P75" s="65">
        <f>COUNTIF(Frequencies!D:D,T_Source[[#This Row],[FILTER-2 Target population]])</f>
        <v>1</v>
      </c>
      <c r="Q75" s="65">
        <f>COUNTIF(Frequencies!G:G,T_Source[[#This Row],[FILTER-3 Data collection level]])</f>
        <v>1</v>
      </c>
      <c r="R75" s="65">
        <f>COUNTIF(Frequencies!J:J,T_Source[[#This Row],[FILTER-4 Intervention Type]])</f>
        <v>1</v>
      </c>
      <c r="S75" s="66" t="b">
        <f>SUM(T_Source[[#This Row],[Select F1]:[Select F4]])=4</f>
        <v>1</v>
      </c>
      <c r="T75" s="66">
        <f>IF(T_Source[[#This Row],[Select]]=TRUE,MAX($T$1:T74)+1,0)</f>
        <v>74</v>
      </c>
    </row>
    <row r="76" spans="1:20" x14ac:dyDescent="0.55000000000000004">
      <c r="A76" s="63">
        <v>75</v>
      </c>
      <c r="B76" s="63">
        <v>71</v>
      </c>
      <c r="C76" s="63" t="s">
        <v>435</v>
      </c>
      <c r="D76" s="63" t="s">
        <v>467</v>
      </c>
      <c r="E76" s="63" t="s">
        <v>437</v>
      </c>
      <c r="F76" s="63" t="s">
        <v>24</v>
      </c>
      <c r="G76" s="63" t="s">
        <v>468</v>
      </c>
      <c r="H76" s="63" t="s">
        <v>956</v>
      </c>
      <c r="I76" s="63" t="s">
        <v>490</v>
      </c>
      <c r="J76" s="64" t="s">
        <v>484</v>
      </c>
      <c r="K76" s="63" t="s">
        <v>491</v>
      </c>
      <c r="L76" s="63" t="s">
        <v>471</v>
      </c>
      <c r="M76" s="63" t="s">
        <v>472</v>
      </c>
      <c r="N76" s="63" t="s">
        <v>341</v>
      </c>
      <c r="O76" s="65">
        <f>COUNTIF(Frequencies!A:A,T_Source[[#This Row],[FILTER-1 Topic]])</f>
        <v>1</v>
      </c>
      <c r="P76" s="65">
        <f>COUNTIF(Frequencies!D:D,T_Source[[#This Row],[FILTER-2 Target population]])</f>
        <v>1</v>
      </c>
      <c r="Q76" s="65">
        <f>COUNTIF(Frequencies!G:G,T_Source[[#This Row],[FILTER-3 Data collection level]])</f>
        <v>1</v>
      </c>
      <c r="R76" s="65">
        <f>COUNTIF(Frequencies!J:J,T_Source[[#This Row],[FILTER-4 Intervention Type]])</f>
        <v>1</v>
      </c>
      <c r="S76" s="66" t="b">
        <f>SUM(T_Source[[#This Row],[Select F1]:[Select F4]])=4</f>
        <v>1</v>
      </c>
      <c r="T76" s="66">
        <f>IF(T_Source[[#This Row],[Select]]=TRUE,MAX($T$1:T75)+1,0)</f>
        <v>75</v>
      </c>
    </row>
    <row r="77" spans="1:20" x14ac:dyDescent="0.55000000000000004">
      <c r="A77" s="63">
        <v>76</v>
      </c>
      <c r="B77" s="63">
        <v>72</v>
      </c>
      <c r="C77" s="63" t="s">
        <v>435</v>
      </c>
      <c r="D77" s="63" t="s">
        <v>467</v>
      </c>
      <c r="E77" s="63" t="s">
        <v>437</v>
      </c>
      <c r="F77" s="63" t="s">
        <v>24</v>
      </c>
      <c r="G77" s="63" t="s">
        <v>468</v>
      </c>
      <c r="H77" s="63" t="s">
        <v>957</v>
      </c>
      <c r="I77" s="63" t="s">
        <v>492</v>
      </c>
      <c r="J77" s="64" t="s">
        <v>493</v>
      </c>
      <c r="K77" s="63" t="s">
        <v>494</v>
      </c>
      <c r="L77" s="63" t="s">
        <v>471</v>
      </c>
      <c r="M77" s="63" t="s">
        <v>472</v>
      </c>
      <c r="N77" s="63" t="s">
        <v>341</v>
      </c>
      <c r="O77" s="65">
        <f>COUNTIF(Frequencies!A:A,T_Source[[#This Row],[FILTER-1 Topic]])</f>
        <v>1</v>
      </c>
      <c r="P77" s="65">
        <f>COUNTIF(Frequencies!D:D,T_Source[[#This Row],[FILTER-2 Target population]])</f>
        <v>1</v>
      </c>
      <c r="Q77" s="65">
        <f>COUNTIF(Frequencies!G:G,T_Source[[#This Row],[FILTER-3 Data collection level]])</f>
        <v>1</v>
      </c>
      <c r="R77" s="65">
        <f>COUNTIF(Frequencies!J:J,T_Source[[#This Row],[FILTER-4 Intervention Type]])</f>
        <v>1</v>
      </c>
      <c r="S77" s="66" t="b">
        <f>SUM(T_Source[[#This Row],[Select F1]:[Select F4]])=4</f>
        <v>1</v>
      </c>
      <c r="T77" s="66">
        <f>IF(T_Source[[#This Row],[Select]]=TRUE,MAX($T$1:T76)+1,0)</f>
        <v>76</v>
      </c>
    </row>
    <row r="78" spans="1:20" x14ac:dyDescent="0.55000000000000004">
      <c r="A78" s="63">
        <v>77</v>
      </c>
      <c r="B78" s="63">
        <v>73</v>
      </c>
      <c r="C78" s="63" t="s">
        <v>435</v>
      </c>
      <c r="D78" s="63" t="s">
        <v>467</v>
      </c>
      <c r="E78" s="63" t="s">
        <v>437</v>
      </c>
      <c r="F78" s="63" t="s">
        <v>24</v>
      </c>
      <c r="G78" s="63" t="s">
        <v>468</v>
      </c>
      <c r="H78" s="63" t="s">
        <v>495</v>
      </c>
      <c r="I78" s="63" t="s">
        <v>958</v>
      </c>
      <c r="J78" s="64" t="s">
        <v>496</v>
      </c>
      <c r="K78" s="63" t="s">
        <v>497</v>
      </c>
      <c r="L78" s="63" t="s">
        <v>471</v>
      </c>
      <c r="M78" s="63" t="s">
        <v>472</v>
      </c>
      <c r="N78" s="63" t="s">
        <v>341</v>
      </c>
      <c r="O78" s="65">
        <f>COUNTIF(Frequencies!A:A,T_Source[[#This Row],[FILTER-1 Topic]])</f>
        <v>1</v>
      </c>
      <c r="P78" s="65">
        <f>COUNTIF(Frequencies!D:D,T_Source[[#This Row],[FILTER-2 Target population]])</f>
        <v>1</v>
      </c>
      <c r="Q78" s="65">
        <f>COUNTIF(Frequencies!G:G,T_Source[[#This Row],[FILTER-3 Data collection level]])</f>
        <v>1</v>
      </c>
      <c r="R78" s="65">
        <f>COUNTIF(Frequencies!J:J,T_Source[[#This Row],[FILTER-4 Intervention Type]])</f>
        <v>1</v>
      </c>
      <c r="S78" s="66" t="b">
        <f>SUM(T_Source[[#This Row],[Select F1]:[Select F4]])=4</f>
        <v>1</v>
      </c>
      <c r="T78" s="66">
        <f>IF(T_Source[[#This Row],[Select]]=TRUE,MAX($T$1:T77)+1,0)</f>
        <v>77</v>
      </c>
    </row>
    <row r="79" spans="1:20" x14ac:dyDescent="0.55000000000000004">
      <c r="A79" s="63">
        <v>78</v>
      </c>
      <c r="B79" s="63">
        <v>74</v>
      </c>
      <c r="C79" s="63" t="s">
        <v>435</v>
      </c>
      <c r="D79" s="63" t="s">
        <v>467</v>
      </c>
      <c r="E79" s="63" t="s">
        <v>437</v>
      </c>
      <c r="F79" s="63" t="s">
        <v>24</v>
      </c>
      <c r="G79" s="63" t="s">
        <v>468</v>
      </c>
      <c r="H79" s="63" t="s">
        <v>959</v>
      </c>
      <c r="I79" s="63" t="s">
        <v>960</v>
      </c>
      <c r="J79" s="64" t="s">
        <v>496</v>
      </c>
      <c r="K79" s="63" t="s">
        <v>960</v>
      </c>
      <c r="L79" s="63" t="s">
        <v>471</v>
      </c>
      <c r="M79" s="63" t="s">
        <v>498</v>
      </c>
      <c r="N79" s="63" t="s">
        <v>341</v>
      </c>
      <c r="O79" s="65">
        <f>COUNTIF(Frequencies!A:A,T_Source[[#This Row],[FILTER-1 Topic]])</f>
        <v>1</v>
      </c>
      <c r="P79" s="65">
        <f>COUNTIF(Frequencies!D:D,T_Source[[#This Row],[FILTER-2 Target population]])</f>
        <v>1</v>
      </c>
      <c r="Q79" s="65">
        <f>COUNTIF(Frequencies!G:G,T_Source[[#This Row],[FILTER-3 Data collection level]])</f>
        <v>1</v>
      </c>
      <c r="R79" s="65">
        <f>COUNTIF(Frequencies!J:J,T_Source[[#This Row],[FILTER-4 Intervention Type]])</f>
        <v>1</v>
      </c>
      <c r="S79" s="66" t="b">
        <f>SUM(T_Source[[#This Row],[Select F1]:[Select F4]])=4</f>
        <v>1</v>
      </c>
      <c r="T79" s="66">
        <f>IF(T_Source[[#This Row],[Select]]=TRUE,MAX($T$1:T78)+1,0)</f>
        <v>78</v>
      </c>
    </row>
    <row r="80" spans="1:20" x14ac:dyDescent="0.55000000000000004">
      <c r="A80" s="63">
        <v>79</v>
      </c>
      <c r="B80" s="63">
        <v>75</v>
      </c>
      <c r="C80" s="63" t="s">
        <v>499</v>
      </c>
      <c r="D80" s="63" t="s">
        <v>467</v>
      </c>
      <c r="E80" s="63" t="s">
        <v>437</v>
      </c>
      <c r="F80" s="63" t="s">
        <v>24</v>
      </c>
      <c r="G80" s="63" t="s">
        <v>468</v>
      </c>
      <c r="H80" s="63" t="s">
        <v>500</v>
      </c>
      <c r="I80" s="63" t="s">
        <v>501</v>
      </c>
      <c r="J80" s="64" t="s">
        <v>961</v>
      </c>
      <c r="K80" s="63" t="s">
        <v>502</v>
      </c>
      <c r="L80" s="63" t="s">
        <v>471</v>
      </c>
      <c r="M80" s="63" t="s">
        <v>472</v>
      </c>
      <c r="N80" s="63" t="s">
        <v>341</v>
      </c>
      <c r="O80" s="65">
        <f>COUNTIF(Frequencies!A:A,T_Source[[#This Row],[FILTER-1 Topic]])</f>
        <v>1</v>
      </c>
      <c r="P80" s="65">
        <f>COUNTIF(Frequencies!D:D,T_Source[[#This Row],[FILTER-2 Target population]])</f>
        <v>1</v>
      </c>
      <c r="Q80" s="65">
        <f>COUNTIF(Frequencies!G:G,T_Source[[#This Row],[FILTER-3 Data collection level]])</f>
        <v>1</v>
      </c>
      <c r="R80" s="65">
        <f>COUNTIF(Frequencies!J:J,T_Source[[#This Row],[FILTER-4 Intervention Type]])</f>
        <v>1</v>
      </c>
      <c r="S80" s="66" t="b">
        <f>SUM(T_Source[[#This Row],[Select F1]:[Select F4]])=4</f>
        <v>1</v>
      </c>
      <c r="T80" s="66">
        <f>IF(T_Source[[#This Row],[Select]]=TRUE,MAX($T$1:T79)+1,0)</f>
        <v>79</v>
      </c>
    </row>
    <row r="81" spans="1:20" x14ac:dyDescent="0.55000000000000004">
      <c r="A81" s="63">
        <v>80</v>
      </c>
      <c r="B81" s="63">
        <v>76</v>
      </c>
      <c r="C81" s="63" t="s">
        <v>435</v>
      </c>
      <c r="D81" s="63" t="s">
        <v>467</v>
      </c>
      <c r="E81" s="63" t="s">
        <v>437</v>
      </c>
      <c r="F81" s="63" t="s">
        <v>24</v>
      </c>
      <c r="G81" s="63" t="s">
        <v>468</v>
      </c>
      <c r="H81" s="63" t="s">
        <v>503</v>
      </c>
      <c r="I81" s="63" t="s">
        <v>504</v>
      </c>
      <c r="J81" s="64" t="s">
        <v>505</v>
      </c>
      <c r="K81" s="63" t="s">
        <v>506</v>
      </c>
      <c r="L81" s="63" t="s">
        <v>471</v>
      </c>
      <c r="M81" s="63" t="s">
        <v>472</v>
      </c>
      <c r="N81" s="63" t="s">
        <v>341</v>
      </c>
      <c r="O81" s="65">
        <f>COUNTIF(Frequencies!A:A,T_Source[[#This Row],[FILTER-1 Topic]])</f>
        <v>1</v>
      </c>
      <c r="P81" s="65">
        <f>COUNTIF(Frequencies!D:D,T_Source[[#This Row],[FILTER-2 Target population]])</f>
        <v>1</v>
      </c>
      <c r="Q81" s="65">
        <f>COUNTIF(Frequencies!G:G,T_Source[[#This Row],[FILTER-3 Data collection level]])</f>
        <v>1</v>
      </c>
      <c r="R81" s="65">
        <f>COUNTIF(Frequencies!J:J,T_Source[[#This Row],[FILTER-4 Intervention Type]])</f>
        <v>1</v>
      </c>
      <c r="S81" s="66" t="b">
        <f>SUM(T_Source[[#This Row],[Select F1]:[Select F4]])=4</f>
        <v>1</v>
      </c>
      <c r="T81" s="66">
        <f>IF(T_Source[[#This Row],[Select]]=TRUE,MAX($T$1:T80)+1,0)</f>
        <v>80</v>
      </c>
    </row>
    <row r="82" spans="1:20" x14ac:dyDescent="0.55000000000000004">
      <c r="A82" s="63">
        <v>81</v>
      </c>
      <c r="B82" s="63">
        <v>77</v>
      </c>
      <c r="C82" s="63" t="s">
        <v>435</v>
      </c>
      <c r="D82" s="63" t="s">
        <v>467</v>
      </c>
      <c r="E82" s="63" t="s">
        <v>437</v>
      </c>
      <c r="F82" s="63" t="s">
        <v>24</v>
      </c>
      <c r="G82" s="63" t="s">
        <v>468</v>
      </c>
      <c r="H82" s="63" t="s">
        <v>962</v>
      </c>
      <c r="I82" s="63" t="s">
        <v>507</v>
      </c>
      <c r="J82" s="64" t="s">
        <v>508</v>
      </c>
      <c r="K82" s="63" t="s">
        <v>509</v>
      </c>
      <c r="L82" s="63" t="s">
        <v>471</v>
      </c>
      <c r="M82" s="63" t="s">
        <v>472</v>
      </c>
      <c r="N82" s="63" t="s">
        <v>341</v>
      </c>
      <c r="O82" s="65">
        <f>COUNTIF(Frequencies!A:A,T_Source[[#This Row],[FILTER-1 Topic]])</f>
        <v>1</v>
      </c>
      <c r="P82" s="65">
        <f>COUNTIF(Frequencies!D:D,T_Source[[#This Row],[FILTER-2 Target population]])</f>
        <v>1</v>
      </c>
      <c r="Q82" s="65">
        <f>COUNTIF(Frequencies!G:G,T_Source[[#This Row],[FILTER-3 Data collection level]])</f>
        <v>1</v>
      </c>
      <c r="R82" s="65">
        <f>COUNTIF(Frequencies!J:J,T_Source[[#This Row],[FILTER-4 Intervention Type]])</f>
        <v>1</v>
      </c>
      <c r="S82" s="66" t="b">
        <f>SUM(T_Source[[#This Row],[Select F1]:[Select F4]])=4</f>
        <v>1</v>
      </c>
      <c r="T82" s="66">
        <f>IF(T_Source[[#This Row],[Select]]=TRUE,MAX($T$1:T81)+1,0)</f>
        <v>81</v>
      </c>
    </row>
    <row r="83" spans="1:20" x14ac:dyDescent="0.55000000000000004">
      <c r="A83" s="63">
        <v>82</v>
      </c>
      <c r="B83" s="63">
        <v>78</v>
      </c>
      <c r="C83" s="63" t="s">
        <v>435</v>
      </c>
      <c r="D83" s="63" t="s">
        <v>467</v>
      </c>
      <c r="E83" s="63" t="s">
        <v>437</v>
      </c>
      <c r="F83" s="63" t="s">
        <v>24</v>
      </c>
      <c r="G83" s="63" t="s">
        <v>468</v>
      </c>
      <c r="H83" s="63" t="s">
        <v>510</v>
      </c>
      <c r="I83" s="63" t="s">
        <v>963</v>
      </c>
      <c r="J83" s="64" t="s">
        <v>511</v>
      </c>
      <c r="K83" s="63" t="s">
        <v>512</v>
      </c>
      <c r="L83" s="63" t="s">
        <v>471</v>
      </c>
      <c r="M83" s="63" t="s">
        <v>498</v>
      </c>
      <c r="N83" s="63" t="s">
        <v>341</v>
      </c>
      <c r="O83" s="65">
        <f>COUNTIF(Frequencies!A:A,T_Source[[#This Row],[FILTER-1 Topic]])</f>
        <v>1</v>
      </c>
      <c r="P83" s="65">
        <f>COUNTIF(Frequencies!D:D,T_Source[[#This Row],[FILTER-2 Target population]])</f>
        <v>1</v>
      </c>
      <c r="Q83" s="65">
        <f>COUNTIF(Frequencies!G:G,T_Source[[#This Row],[FILTER-3 Data collection level]])</f>
        <v>1</v>
      </c>
      <c r="R83" s="65">
        <f>COUNTIF(Frequencies!J:J,T_Source[[#This Row],[FILTER-4 Intervention Type]])</f>
        <v>1</v>
      </c>
      <c r="S83" s="66" t="b">
        <f>SUM(T_Source[[#This Row],[Select F1]:[Select F4]])=4</f>
        <v>1</v>
      </c>
      <c r="T83" s="66">
        <f>IF(T_Source[[#This Row],[Select]]=TRUE,MAX($T$1:T82)+1,0)</f>
        <v>82</v>
      </c>
    </row>
    <row r="84" spans="1:20" x14ac:dyDescent="0.55000000000000004">
      <c r="A84" s="63">
        <v>83</v>
      </c>
      <c r="B84" s="63">
        <v>79</v>
      </c>
      <c r="C84" s="63" t="s">
        <v>499</v>
      </c>
      <c r="D84" s="63" t="s">
        <v>467</v>
      </c>
      <c r="E84" s="63" t="s">
        <v>437</v>
      </c>
      <c r="F84" s="63" t="s">
        <v>24</v>
      </c>
      <c r="G84" s="63" t="s">
        <v>468</v>
      </c>
      <c r="H84" s="63" t="s">
        <v>513</v>
      </c>
      <c r="I84" s="63" t="s">
        <v>514</v>
      </c>
      <c r="J84" s="64" t="s">
        <v>964</v>
      </c>
      <c r="K84" s="63" t="s">
        <v>515</v>
      </c>
      <c r="L84" s="63" t="s">
        <v>471</v>
      </c>
      <c r="M84" s="63" t="s">
        <v>472</v>
      </c>
      <c r="N84" s="63" t="s">
        <v>341</v>
      </c>
      <c r="O84" s="65">
        <f>COUNTIF(Frequencies!A:A,T_Source[[#This Row],[FILTER-1 Topic]])</f>
        <v>1</v>
      </c>
      <c r="P84" s="65">
        <f>COUNTIF(Frequencies!D:D,T_Source[[#This Row],[FILTER-2 Target population]])</f>
        <v>1</v>
      </c>
      <c r="Q84" s="65">
        <f>COUNTIF(Frequencies!G:G,T_Source[[#This Row],[FILTER-3 Data collection level]])</f>
        <v>1</v>
      </c>
      <c r="R84" s="65">
        <f>COUNTIF(Frequencies!J:J,T_Source[[#This Row],[FILTER-4 Intervention Type]])</f>
        <v>1</v>
      </c>
      <c r="S84" s="66" t="b">
        <f>SUM(T_Source[[#This Row],[Select F1]:[Select F4]])=4</f>
        <v>1</v>
      </c>
      <c r="T84" s="66">
        <f>IF(T_Source[[#This Row],[Select]]=TRUE,MAX($T$1:T83)+1,0)</f>
        <v>83</v>
      </c>
    </row>
    <row r="85" spans="1:20" x14ac:dyDescent="0.55000000000000004">
      <c r="A85" s="63">
        <v>84</v>
      </c>
      <c r="B85" s="63">
        <v>80</v>
      </c>
      <c r="C85" s="63" t="s">
        <v>435</v>
      </c>
      <c r="D85" s="63" t="s">
        <v>467</v>
      </c>
      <c r="E85" s="63" t="s">
        <v>437</v>
      </c>
      <c r="F85" s="63" t="s">
        <v>24</v>
      </c>
      <c r="G85" s="63" t="s">
        <v>468</v>
      </c>
      <c r="H85" s="63" t="s">
        <v>516</v>
      </c>
      <c r="I85" s="63" t="s">
        <v>517</v>
      </c>
      <c r="J85" s="64" t="s">
        <v>518</v>
      </c>
      <c r="K85" s="63" t="s">
        <v>519</v>
      </c>
      <c r="L85" s="63" t="s">
        <v>520</v>
      </c>
      <c r="M85" s="63" t="s">
        <v>472</v>
      </c>
      <c r="N85" s="63" t="s">
        <v>341</v>
      </c>
      <c r="O85" s="65">
        <f>COUNTIF(Frequencies!A:A,T_Source[[#This Row],[FILTER-1 Topic]])</f>
        <v>1</v>
      </c>
      <c r="P85" s="65">
        <f>COUNTIF(Frequencies!D:D,T_Source[[#This Row],[FILTER-2 Target population]])</f>
        <v>1</v>
      </c>
      <c r="Q85" s="65">
        <f>COUNTIF(Frequencies!G:G,T_Source[[#This Row],[FILTER-3 Data collection level]])</f>
        <v>1</v>
      </c>
      <c r="R85" s="65">
        <f>COUNTIF(Frequencies!J:J,T_Source[[#This Row],[FILTER-4 Intervention Type]])</f>
        <v>1</v>
      </c>
      <c r="S85" s="66" t="b">
        <f>SUM(T_Source[[#This Row],[Select F1]:[Select F4]])=4</f>
        <v>1</v>
      </c>
      <c r="T85" s="66">
        <f>IF(T_Source[[#This Row],[Select]]=TRUE,MAX($T$1:T84)+1,0)</f>
        <v>84</v>
      </c>
    </row>
    <row r="86" spans="1:20" x14ac:dyDescent="0.55000000000000004">
      <c r="A86" s="63">
        <v>85</v>
      </c>
      <c r="B86" s="63">
        <v>81</v>
      </c>
      <c r="C86" s="63" t="s">
        <v>454</v>
      </c>
      <c r="D86" s="63" t="s">
        <v>467</v>
      </c>
      <c r="E86" s="63" t="s">
        <v>437</v>
      </c>
      <c r="F86" s="63" t="s">
        <v>24</v>
      </c>
      <c r="G86" s="63" t="s">
        <v>468</v>
      </c>
      <c r="H86" s="63" t="s">
        <v>521</v>
      </c>
      <c r="I86" s="63" t="s">
        <v>522</v>
      </c>
      <c r="J86" s="64" t="s">
        <v>523</v>
      </c>
      <c r="K86" s="63" t="s">
        <v>524</v>
      </c>
      <c r="L86" s="63" t="s">
        <v>520</v>
      </c>
      <c r="M86" s="63" t="s">
        <v>472</v>
      </c>
      <c r="N86" s="63" t="s">
        <v>473</v>
      </c>
      <c r="O86" s="65">
        <f>COUNTIF(Frequencies!A:A,T_Source[[#This Row],[FILTER-1 Topic]])</f>
        <v>1</v>
      </c>
      <c r="P86" s="65">
        <f>COUNTIF(Frequencies!D:D,T_Source[[#This Row],[FILTER-2 Target population]])</f>
        <v>1</v>
      </c>
      <c r="Q86" s="65">
        <f>COUNTIF(Frequencies!G:G,T_Source[[#This Row],[FILTER-3 Data collection level]])</f>
        <v>1</v>
      </c>
      <c r="R86" s="65">
        <f>COUNTIF(Frequencies!J:J,T_Source[[#This Row],[FILTER-4 Intervention Type]])</f>
        <v>1</v>
      </c>
      <c r="S86" s="66" t="b">
        <f>SUM(T_Source[[#This Row],[Select F1]:[Select F4]])=4</f>
        <v>1</v>
      </c>
      <c r="T86" s="66">
        <f>IF(T_Source[[#This Row],[Select]]=TRUE,MAX($T$1:T85)+1,0)</f>
        <v>85</v>
      </c>
    </row>
    <row r="87" spans="1:20" x14ac:dyDescent="0.55000000000000004">
      <c r="A87" s="63">
        <v>86</v>
      </c>
      <c r="B87" s="63">
        <v>82</v>
      </c>
      <c r="C87" s="63" t="s">
        <v>466</v>
      </c>
      <c r="D87" s="63" t="s">
        <v>467</v>
      </c>
      <c r="E87" s="63" t="s">
        <v>437</v>
      </c>
      <c r="F87" s="63" t="s">
        <v>525</v>
      </c>
      <c r="G87" s="63" t="s">
        <v>468</v>
      </c>
      <c r="H87" s="63" t="s">
        <v>526</v>
      </c>
      <c r="I87" s="63" t="s">
        <v>527</v>
      </c>
      <c r="J87" s="64" t="s">
        <v>528</v>
      </c>
      <c r="K87" s="63" t="s">
        <v>529</v>
      </c>
      <c r="L87" s="63" t="s">
        <v>520</v>
      </c>
      <c r="M87" s="63" t="s">
        <v>472</v>
      </c>
      <c r="N87" s="63" t="s">
        <v>473</v>
      </c>
      <c r="O87" s="65">
        <f>COUNTIF(Frequencies!A:A,T_Source[[#This Row],[FILTER-1 Topic]])</f>
        <v>1</v>
      </c>
      <c r="P87" s="65">
        <f>COUNTIF(Frequencies!D:D,T_Source[[#This Row],[FILTER-2 Target population]])</f>
        <v>1</v>
      </c>
      <c r="Q87" s="65">
        <f>COUNTIF(Frequencies!G:G,T_Source[[#This Row],[FILTER-3 Data collection level]])</f>
        <v>1</v>
      </c>
      <c r="R87" s="65">
        <f>COUNTIF(Frequencies!J:J,T_Source[[#This Row],[FILTER-4 Intervention Type]])</f>
        <v>1</v>
      </c>
      <c r="S87" s="66" t="b">
        <f>SUM(T_Source[[#This Row],[Select F1]:[Select F4]])=4</f>
        <v>1</v>
      </c>
      <c r="T87" s="66">
        <f>IF(T_Source[[#This Row],[Select]]=TRUE,MAX($T$1:T86)+1,0)</f>
        <v>86</v>
      </c>
    </row>
    <row r="88" spans="1:20" x14ac:dyDescent="0.55000000000000004">
      <c r="A88" s="63">
        <v>87</v>
      </c>
      <c r="B88" s="63">
        <v>83</v>
      </c>
      <c r="C88" s="63" t="s">
        <v>466</v>
      </c>
      <c r="D88" s="63" t="s">
        <v>467</v>
      </c>
      <c r="E88" s="63" t="s">
        <v>437</v>
      </c>
      <c r="F88" s="63" t="s">
        <v>525</v>
      </c>
      <c r="G88" s="63" t="s">
        <v>468</v>
      </c>
      <c r="H88" s="63" t="s">
        <v>530</v>
      </c>
      <c r="I88" s="63" t="s">
        <v>531</v>
      </c>
      <c r="J88" s="64" t="s">
        <v>532</v>
      </c>
      <c r="K88" s="63" t="s">
        <v>533</v>
      </c>
      <c r="L88" s="63" t="s">
        <v>471</v>
      </c>
      <c r="M88" s="63" t="s">
        <v>472</v>
      </c>
      <c r="N88" s="63" t="s">
        <v>341</v>
      </c>
      <c r="O88" s="65">
        <f>COUNTIF(Frequencies!A:A,T_Source[[#This Row],[FILTER-1 Topic]])</f>
        <v>1</v>
      </c>
      <c r="P88" s="65">
        <f>COUNTIF(Frequencies!D:D,T_Source[[#This Row],[FILTER-2 Target population]])</f>
        <v>1</v>
      </c>
      <c r="Q88" s="65">
        <f>COUNTIF(Frequencies!G:G,T_Source[[#This Row],[FILTER-3 Data collection level]])</f>
        <v>1</v>
      </c>
      <c r="R88" s="65">
        <f>COUNTIF(Frequencies!J:J,T_Source[[#This Row],[FILTER-4 Intervention Type]])</f>
        <v>1</v>
      </c>
      <c r="S88" s="66" t="b">
        <f>SUM(T_Source[[#This Row],[Select F1]:[Select F4]])=4</f>
        <v>1</v>
      </c>
      <c r="T88" s="66">
        <f>IF(T_Source[[#This Row],[Select]]=TRUE,MAX($T$1:T87)+1,0)</f>
        <v>87</v>
      </c>
    </row>
    <row r="89" spans="1:20" x14ac:dyDescent="0.55000000000000004">
      <c r="A89" s="63">
        <v>88</v>
      </c>
      <c r="B89" s="63">
        <v>84</v>
      </c>
      <c r="C89" s="63" t="s">
        <v>466</v>
      </c>
      <c r="D89" s="63" t="s">
        <v>467</v>
      </c>
      <c r="E89" s="63" t="s">
        <v>437</v>
      </c>
      <c r="F89" s="63" t="s">
        <v>525</v>
      </c>
      <c r="G89" s="63" t="s">
        <v>468</v>
      </c>
      <c r="H89" s="63" t="s">
        <v>534</v>
      </c>
      <c r="I89" s="63" t="s">
        <v>535</v>
      </c>
      <c r="J89" s="64" t="s">
        <v>536</v>
      </c>
      <c r="K89" s="63" t="s">
        <v>537</v>
      </c>
      <c r="L89" s="63" t="s">
        <v>471</v>
      </c>
      <c r="M89" s="63" t="s">
        <v>472</v>
      </c>
      <c r="N89" s="63" t="s">
        <v>341</v>
      </c>
      <c r="O89" s="65">
        <f>COUNTIF(Frequencies!A:A,T_Source[[#This Row],[FILTER-1 Topic]])</f>
        <v>1</v>
      </c>
      <c r="P89" s="65">
        <f>COUNTIF(Frequencies!D:D,T_Source[[#This Row],[FILTER-2 Target population]])</f>
        <v>1</v>
      </c>
      <c r="Q89" s="65">
        <f>COUNTIF(Frequencies!G:G,T_Source[[#This Row],[FILTER-3 Data collection level]])</f>
        <v>1</v>
      </c>
      <c r="R89" s="65">
        <f>COUNTIF(Frequencies!J:J,T_Source[[#This Row],[FILTER-4 Intervention Type]])</f>
        <v>1</v>
      </c>
      <c r="S89" s="66" t="b">
        <f>SUM(T_Source[[#This Row],[Select F1]:[Select F4]])=4</f>
        <v>1</v>
      </c>
      <c r="T89" s="66">
        <f>IF(T_Source[[#This Row],[Select]]=TRUE,MAX($T$1:T88)+1,0)</f>
        <v>88</v>
      </c>
    </row>
    <row r="90" spans="1:20" x14ac:dyDescent="0.55000000000000004">
      <c r="A90" s="63">
        <v>89</v>
      </c>
      <c r="B90" s="63">
        <v>85</v>
      </c>
      <c r="C90" s="63" t="s">
        <v>466</v>
      </c>
      <c r="D90" s="63" t="s">
        <v>467</v>
      </c>
      <c r="E90" s="63" t="s">
        <v>437</v>
      </c>
      <c r="F90" s="63" t="s">
        <v>525</v>
      </c>
      <c r="G90" s="63" t="s">
        <v>468</v>
      </c>
      <c r="H90" s="63" t="s">
        <v>538</v>
      </c>
      <c r="I90" s="63" t="s">
        <v>539</v>
      </c>
      <c r="J90" s="64" t="s">
        <v>540</v>
      </c>
      <c r="K90" s="63" t="s">
        <v>541</v>
      </c>
      <c r="L90" s="63" t="s">
        <v>471</v>
      </c>
      <c r="M90" s="63" t="s">
        <v>472</v>
      </c>
      <c r="N90" s="63" t="s">
        <v>341</v>
      </c>
      <c r="O90" s="65">
        <f>COUNTIF(Frequencies!A:A,T_Source[[#This Row],[FILTER-1 Topic]])</f>
        <v>1</v>
      </c>
      <c r="P90" s="65">
        <f>COUNTIF(Frequencies!D:D,T_Source[[#This Row],[FILTER-2 Target population]])</f>
        <v>1</v>
      </c>
      <c r="Q90" s="65">
        <f>COUNTIF(Frequencies!G:G,T_Source[[#This Row],[FILTER-3 Data collection level]])</f>
        <v>1</v>
      </c>
      <c r="R90" s="65">
        <f>COUNTIF(Frequencies!J:J,T_Source[[#This Row],[FILTER-4 Intervention Type]])</f>
        <v>1</v>
      </c>
      <c r="S90" s="66" t="b">
        <f>SUM(T_Source[[#This Row],[Select F1]:[Select F4]])=4</f>
        <v>1</v>
      </c>
      <c r="T90" s="66">
        <f>IF(T_Source[[#This Row],[Select]]=TRUE,MAX($T$1:T89)+1,0)</f>
        <v>89</v>
      </c>
    </row>
    <row r="91" spans="1:20" x14ac:dyDescent="0.55000000000000004">
      <c r="A91" s="63">
        <v>90</v>
      </c>
      <c r="B91" s="63">
        <v>86</v>
      </c>
      <c r="C91" s="63" t="s">
        <v>466</v>
      </c>
      <c r="D91" s="63" t="s">
        <v>467</v>
      </c>
      <c r="E91" s="63" t="s">
        <v>437</v>
      </c>
      <c r="F91" s="63" t="s">
        <v>525</v>
      </c>
      <c r="G91" s="63" t="s">
        <v>468</v>
      </c>
      <c r="H91" s="63" t="s">
        <v>542</v>
      </c>
      <c r="I91" s="63" t="s">
        <v>543</v>
      </c>
      <c r="J91" s="64" t="s">
        <v>544</v>
      </c>
      <c r="K91" s="63" t="s">
        <v>545</v>
      </c>
      <c r="L91" s="63" t="s">
        <v>471</v>
      </c>
      <c r="M91" s="63" t="s">
        <v>472</v>
      </c>
      <c r="N91" s="63" t="s">
        <v>341</v>
      </c>
      <c r="O91" s="65">
        <f>COUNTIF(Frequencies!A:A,T_Source[[#This Row],[FILTER-1 Topic]])</f>
        <v>1</v>
      </c>
      <c r="P91" s="65">
        <f>COUNTIF(Frequencies!D:D,T_Source[[#This Row],[FILTER-2 Target population]])</f>
        <v>1</v>
      </c>
      <c r="Q91" s="65">
        <f>COUNTIF(Frequencies!G:G,T_Source[[#This Row],[FILTER-3 Data collection level]])</f>
        <v>1</v>
      </c>
      <c r="R91" s="65">
        <f>COUNTIF(Frequencies!J:J,T_Source[[#This Row],[FILTER-4 Intervention Type]])</f>
        <v>1</v>
      </c>
      <c r="S91" s="66" t="b">
        <f>SUM(T_Source[[#This Row],[Select F1]:[Select F4]])=4</f>
        <v>1</v>
      </c>
      <c r="T91" s="66">
        <f>IF(T_Source[[#This Row],[Select]]=TRUE,MAX($T$1:T90)+1,0)</f>
        <v>90</v>
      </c>
    </row>
    <row r="92" spans="1:20" x14ac:dyDescent="0.55000000000000004">
      <c r="A92" s="63">
        <v>91</v>
      </c>
      <c r="B92" s="63">
        <v>87</v>
      </c>
      <c r="C92" s="63" t="s">
        <v>466</v>
      </c>
      <c r="D92" s="63" t="s">
        <v>467</v>
      </c>
      <c r="E92" s="63" t="s">
        <v>437</v>
      </c>
      <c r="F92" s="63" t="s">
        <v>525</v>
      </c>
      <c r="G92" s="63" t="s">
        <v>468</v>
      </c>
      <c r="H92" s="63" t="s">
        <v>546</v>
      </c>
      <c r="I92" s="63" t="s">
        <v>547</v>
      </c>
      <c r="J92" s="64" t="s">
        <v>1043</v>
      </c>
      <c r="K92" s="63" t="s">
        <v>548</v>
      </c>
      <c r="L92" s="63" t="s">
        <v>549</v>
      </c>
      <c r="M92" s="63" t="s">
        <v>472</v>
      </c>
      <c r="N92" s="63" t="s">
        <v>341</v>
      </c>
      <c r="O92" s="65">
        <f>COUNTIF(Frequencies!A:A,T_Source[[#This Row],[FILTER-1 Topic]])</f>
        <v>1</v>
      </c>
      <c r="P92" s="65">
        <f>COUNTIF(Frequencies!D:D,T_Source[[#This Row],[FILTER-2 Target population]])</f>
        <v>1</v>
      </c>
      <c r="Q92" s="65">
        <f>COUNTIF(Frequencies!G:G,T_Source[[#This Row],[FILTER-3 Data collection level]])</f>
        <v>1</v>
      </c>
      <c r="R92" s="65">
        <f>COUNTIF(Frequencies!J:J,T_Source[[#This Row],[FILTER-4 Intervention Type]])</f>
        <v>1</v>
      </c>
      <c r="S92" s="66" t="b">
        <f>SUM(T_Source[[#This Row],[Select F1]:[Select F4]])=4</f>
        <v>1</v>
      </c>
      <c r="T92" s="66">
        <f>IF(T_Source[[#This Row],[Select]]=TRUE,MAX($T$1:T91)+1,0)</f>
        <v>91</v>
      </c>
    </row>
    <row r="93" spans="1:20" x14ac:dyDescent="0.55000000000000004">
      <c r="A93" s="63">
        <v>92</v>
      </c>
      <c r="B93" s="63">
        <v>88</v>
      </c>
      <c r="C93" s="63" t="s">
        <v>466</v>
      </c>
      <c r="D93" s="63" t="s">
        <v>467</v>
      </c>
      <c r="E93" s="63" t="s">
        <v>437</v>
      </c>
      <c r="F93" s="63" t="s">
        <v>24</v>
      </c>
      <c r="G93" s="63" t="s">
        <v>468</v>
      </c>
      <c r="H93" s="63" t="s">
        <v>550</v>
      </c>
      <c r="I93" s="63" t="s">
        <v>551</v>
      </c>
      <c r="J93" s="64" t="s">
        <v>552</v>
      </c>
      <c r="K93" s="63" t="s">
        <v>553</v>
      </c>
      <c r="L93" s="63" t="s">
        <v>471</v>
      </c>
      <c r="M93" s="63" t="s">
        <v>472</v>
      </c>
      <c r="N93" s="63" t="s">
        <v>341</v>
      </c>
      <c r="O93" s="65">
        <f>COUNTIF(Frequencies!A:A,T_Source[[#This Row],[FILTER-1 Topic]])</f>
        <v>1</v>
      </c>
      <c r="P93" s="65">
        <f>COUNTIF(Frequencies!D:D,T_Source[[#This Row],[FILTER-2 Target population]])</f>
        <v>1</v>
      </c>
      <c r="Q93" s="65">
        <f>COUNTIF(Frequencies!G:G,T_Source[[#This Row],[FILTER-3 Data collection level]])</f>
        <v>1</v>
      </c>
      <c r="R93" s="65">
        <f>COUNTIF(Frequencies!J:J,T_Source[[#This Row],[FILTER-4 Intervention Type]])</f>
        <v>1</v>
      </c>
      <c r="S93" s="66" t="b">
        <f>SUM(T_Source[[#This Row],[Select F1]:[Select F4]])=4</f>
        <v>1</v>
      </c>
      <c r="T93" s="66">
        <f>IF(T_Source[[#This Row],[Select]]=TRUE,MAX($T$1:T92)+1,0)</f>
        <v>92</v>
      </c>
    </row>
    <row r="94" spans="1:20" x14ac:dyDescent="0.55000000000000004">
      <c r="A94" s="63">
        <v>93</v>
      </c>
      <c r="B94" s="63">
        <v>89</v>
      </c>
      <c r="C94" s="63" t="s">
        <v>499</v>
      </c>
      <c r="D94" s="63" t="s">
        <v>467</v>
      </c>
      <c r="E94" s="63" t="s">
        <v>437</v>
      </c>
      <c r="F94" s="63" t="s">
        <v>24</v>
      </c>
      <c r="G94" s="63" t="s">
        <v>468</v>
      </c>
      <c r="H94" s="63" t="s">
        <v>554</v>
      </c>
      <c r="I94" s="63" t="s">
        <v>555</v>
      </c>
      <c r="J94" s="64" t="s">
        <v>556</v>
      </c>
      <c r="K94" s="63" t="s">
        <v>557</v>
      </c>
      <c r="L94" s="63" t="s">
        <v>471</v>
      </c>
      <c r="M94" s="63" t="s">
        <v>472</v>
      </c>
      <c r="N94" s="63" t="s">
        <v>341</v>
      </c>
      <c r="O94" s="65">
        <f>COUNTIF(Frequencies!A:A,T_Source[[#This Row],[FILTER-1 Topic]])</f>
        <v>1</v>
      </c>
      <c r="P94" s="65">
        <f>COUNTIF(Frequencies!D:D,T_Source[[#This Row],[FILTER-2 Target population]])</f>
        <v>1</v>
      </c>
      <c r="Q94" s="65">
        <f>COUNTIF(Frequencies!G:G,T_Source[[#This Row],[FILTER-3 Data collection level]])</f>
        <v>1</v>
      </c>
      <c r="R94" s="65">
        <f>COUNTIF(Frequencies!J:J,T_Source[[#This Row],[FILTER-4 Intervention Type]])</f>
        <v>1</v>
      </c>
      <c r="S94" s="66" t="b">
        <f>SUM(T_Source[[#This Row],[Select F1]:[Select F4]])=4</f>
        <v>1</v>
      </c>
      <c r="T94" s="66">
        <f>IF(T_Source[[#This Row],[Select]]=TRUE,MAX($T$1:T93)+1,0)</f>
        <v>93</v>
      </c>
    </row>
    <row r="95" spans="1:20" x14ac:dyDescent="0.55000000000000004">
      <c r="A95" s="63">
        <v>94</v>
      </c>
      <c r="B95" s="63">
        <v>90</v>
      </c>
      <c r="C95" s="63" t="s">
        <v>558</v>
      </c>
      <c r="D95" s="63" t="s">
        <v>467</v>
      </c>
      <c r="E95" s="63" t="s">
        <v>437</v>
      </c>
      <c r="F95" s="63" t="s">
        <v>24</v>
      </c>
      <c r="G95" s="63" t="s">
        <v>468</v>
      </c>
      <c r="H95" s="63" t="s">
        <v>559</v>
      </c>
      <c r="I95" s="63" t="s">
        <v>560</v>
      </c>
      <c r="J95" s="64" t="s">
        <v>561</v>
      </c>
      <c r="K95" s="63" t="s">
        <v>562</v>
      </c>
      <c r="L95" s="63" t="s">
        <v>471</v>
      </c>
      <c r="M95" s="63" t="s">
        <v>472</v>
      </c>
      <c r="N95" s="63" t="s">
        <v>341</v>
      </c>
      <c r="O95" s="65">
        <f>COUNTIF(Frequencies!A:A,T_Source[[#This Row],[FILTER-1 Topic]])</f>
        <v>1</v>
      </c>
      <c r="P95" s="65">
        <f>COUNTIF(Frequencies!D:D,T_Source[[#This Row],[FILTER-2 Target population]])</f>
        <v>1</v>
      </c>
      <c r="Q95" s="65">
        <f>COUNTIF(Frequencies!G:G,T_Source[[#This Row],[FILTER-3 Data collection level]])</f>
        <v>1</v>
      </c>
      <c r="R95" s="65">
        <f>COUNTIF(Frequencies!J:J,T_Source[[#This Row],[FILTER-4 Intervention Type]])</f>
        <v>1</v>
      </c>
      <c r="S95" s="66" t="b">
        <f>SUM(T_Source[[#This Row],[Select F1]:[Select F4]])=4</f>
        <v>1</v>
      </c>
      <c r="T95" s="66">
        <f>IF(T_Source[[#This Row],[Select]]=TRUE,MAX($T$1:T94)+1,0)</f>
        <v>94</v>
      </c>
    </row>
    <row r="96" spans="1:20" x14ac:dyDescent="0.55000000000000004">
      <c r="A96" s="63">
        <v>95</v>
      </c>
      <c r="B96" s="63">
        <v>91</v>
      </c>
      <c r="C96" s="63" t="s">
        <v>558</v>
      </c>
      <c r="D96" s="63" t="s">
        <v>467</v>
      </c>
      <c r="E96" s="63" t="s">
        <v>437</v>
      </c>
      <c r="F96" s="63" t="s">
        <v>24</v>
      </c>
      <c r="G96" s="63" t="s">
        <v>468</v>
      </c>
      <c r="H96" s="63" t="s">
        <v>563</v>
      </c>
      <c r="I96" s="63" t="s">
        <v>564</v>
      </c>
      <c r="J96" s="64" t="s">
        <v>1044</v>
      </c>
      <c r="K96" s="63" t="s">
        <v>565</v>
      </c>
      <c r="L96" s="63" t="s">
        <v>566</v>
      </c>
      <c r="M96" s="63" t="s">
        <v>472</v>
      </c>
      <c r="N96" s="63" t="s">
        <v>341</v>
      </c>
      <c r="O96" s="65">
        <f>COUNTIF(Frequencies!A:A,T_Source[[#This Row],[FILTER-1 Topic]])</f>
        <v>1</v>
      </c>
      <c r="P96" s="65">
        <f>COUNTIF(Frequencies!D:D,T_Source[[#This Row],[FILTER-2 Target population]])</f>
        <v>1</v>
      </c>
      <c r="Q96" s="65">
        <f>COUNTIF(Frequencies!G:G,T_Source[[#This Row],[FILTER-3 Data collection level]])</f>
        <v>1</v>
      </c>
      <c r="R96" s="65">
        <f>COUNTIF(Frequencies!J:J,T_Source[[#This Row],[FILTER-4 Intervention Type]])</f>
        <v>1</v>
      </c>
      <c r="S96" s="66" t="b">
        <f>SUM(T_Source[[#This Row],[Select F1]:[Select F4]])=4</f>
        <v>1</v>
      </c>
      <c r="T96" s="66">
        <f>IF(T_Source[[#This Row],[Select]]=TRUE,MAX($T$1:T95)+1,0)</f>
        <v>95</v>
      </c>
    </row>
    <row r="97" spans="1:20" x14ac:dyDescent="0.55000000000000004">
      <c r="A97" s="63">
        <v>96</v>
      </c>
      <c r="B97" s="63">
        <v>92</v>
      </c>
      <c r="C97" s="63" t="s">
        <v>466</v>
      </c>
      <c r="D97" s="63" t="s">
        <v>467</v>
      </c>
      <c r="E97" s="63" t="s">
        <v>437</v>
      </c>
      <c r="F97" s="63" t="s">
        <v>461</v>
      </c>
      <c r="G97" s="63" t="s">
        <v>468</v>
      </c>
      <c r="H97" s="63" t="s">
        <v>567</v>
      </c>
      <c r="I97" s="63" t="s">
        <v>568</v>
      </c>
      <c r="J97" s="64" t="s">
        <v>569</v>
      </c>
      <c r="K97" s="63" t="s">
        <v>570</v>
      </c>
      <c r="L97" s="63" t="s">
        <v>471</v>
      </c>
      <c r="M97" s="63" t="s">
        <v>472</v>
      </c>
      <c r="N97" s="63" t="s">
        <v>571</v>
      </c>
      <c r="O97" s="65">
        <f>COUNTIF(Frequencies!A:A,T_Source[[#This Row],[FILTER-1 Topic]])</f>
        <v>1</v>
      </c>
      <c r="P97" s="65">
        <f>COUNTIF(Frequencies!D:D,T_Source[[#This Row],[FILTER-2 Target population]])</f>
        <v>1</v>
      </c>
      <c r="Q97" s="65">
        <f>COUNTIF(Frequencies!G:G,T_Source[[#This Row],[FILTER-3 Data collection level]])</f>
        <v>1</v>
      </c>
      <c r="R97" s="65">
        <f>COUNTIF(Frequencies!J:J,T_Source[[#This Row],[FILTER-4 Intervention Type]])</f>
        <v>1</v>
      </c>
      <c r="S97" s="66" t="b">
        <f>SUM(T_Source[[#This Row],[Select F1]:[Select F4]])=4</f>
        <v>1</v>
      </c>
      <c r="T97" s="66">
        <f>IF(T_Source[[#This Row],[Select]]=TRUE,MAX($T$1:T96)+1,0)</f>
        <v>96</v>
      </c>
    </row>
    <row r="98" spans="1:20" x14ac:dyDescent="0.55000000000000004">
      <c r="A98" s="63">
        <v>97</v>
      </c>
      <c r="B98" s="63">
        <v>93</v>
      </c>
      <c r="C98" s="63" t="s">
        <v>466</v>
      </c>
      <c r="D98" s="63" t="s">
        <v>467</v>
      </c>
      <c r="E98" s="63" t="s">
        <v>437</v>
      </c>
      <c r="F98" s="63" t="s">
        <v>461</v>
      </c>
      <c r="G98" s="63" t="s">
        <v>468</v>
      </c>
      <c r="H98" s="63" t="s">
        <v>572</v>
      </c>
      <c r="I98" s="63" t="s">
        <v>573</v>
      </c>
      <c r="J98" s="64" t="s">
        <v>574</v>
      </c>
      <c r="K98" s="63" t="s">
        <v>575</v>
      </c>
      <c r="L98" s="63" t="s">
        <v>471</v>
      </c>
      <c r="M98" s="63" t="s">
        <v>472</v>
      </c>
      <c r="N98" s="63" t="s">
        <v>571</v>
      </c>
      <c r="O98" s="65">
        <f>COUNTIF(Frequencies!A:A,T_Source[[#This Row],[FILTER-1 Topic]])</f>
        <v>1</v>
      </c>
      <c r="P98" s="65">
        <f>COUNTIF(Frequencies!D:D,T_Source[[#This Row],[FILTER-2 Target population]])</f>
        <v>1</v>
      </c>
      <c r="Q98" s="65">
        <f>COUNTIF(Frequencies!G:G,T_Source[[#This Row],[FILTER-3 Data collection level]])</f>
        <v>1</v>
      </c>
      <c r="R98" s="65">
        <f>COUNTIF(Frequencies!J:J,T_Source[[#This Row],[FILTER-4 Intervention Type]])</f>
        <v>1</v>
      </c>
      <c r="S98" s="66" t="b">
        <f>SUM(T_Source[[#This Row],[Select F1]:[Select F4]])=4</f>
        <v>1</v>
      </c>
      <c r="T98" s="66">
        <f>IF(T_Source[[#This Row],[Select]]=TRUE,MAX($T$1:T97)+1,0)</f>
        <v>97</v>
      </c>
    </row>
    <row r="99" spans="1:20" x14ac:dyDescent="0.55000000000000004">
      <c r="A99" s="63">
        <v>98</v>
      </c>
      <c r="B99" s="63">
        <v>94</v>
      </c>
      <c r="C99" s="63" t="s">
        <v>499</v>
      </c>
      <c r="D99" s="63" t="s">
        <v>467</v>
      </c>
      <c r="E99" s="63" t="s">
        <v>437</v>
      </c>
      <c r="F99" s="63" t="s">
        <v>24</v>
      </c>
      <c r="G99" s="63" t="s">
        <v>468</v>
      </c>
      <c r="H99" s="63" t="s">
        <v>576</v>
      </c>
      <c r="I99" s="63" t="s">
        <v>577</v>
      </c>
      <c r="J99" s="64" t="s">
        <v>578</v>
      </c>
      <c r="K99" s="63" t="s">
        <v>579</v>
      </c>
      <c r="L99" s="63" t="s">
        <v>471</v>
      </c>
      <c r="M99" s="63" t="s">
        <v>472</v>
      </c>
      <c r="N99" s="63" t="s">
        <v>473</v>
      </c>
      <c r="O99" s="65">
        <f>COUNTIF(Frequencies!A:A,T_Source[[#This Row],[FILTER-1 Topic]])</f>
        <v>1</v>
      </c>
      <c r="P99" s="65">
        <f>COUNTIF(Frequencies!D:D,T_Source[[#This Row],[FILTER-2 Target population]])</f>
        <v>1</v>
      </c>
      <c r="Q99" s="65">
        <f>COUNTIF(Frequencies!G:G,T_Source[[#This Row],[FILTER-3 Data collection level]])</f>
        <v>1</v>
      </c>
      <c r="R99" s="65">
        <f>COUNTIF(Frequencies!J:J,T_Source[[#This Row],[FILTER-4 Intervention Type]])</f>
        <v>1</v>
      </c>
      <c r="S99" s="66" t="b">
        <f>SUM(T_Source[[#This Row],[Select F1]:[Select F4]])=4</f>
        <v>1</v>
      </c>
      <c r="T99" s="66">
        <f>IF(T_Source[[#This Row],[Select]]=TRUE,MAX($T$1:T98)+1,0)</f>
        <v>98</v>
      </c>
    </row>
    <row r="100" spans="1:20" x14ac:dyDescent="0.55000000000000004">
      <c r="A100" s="63">
        <v>99</v>
      </c>
      <c r="B100" s="63">
        <v>95</v>
      </c>
      <c r="C100" s="63" t="s">
        <v>499</v>
      </c>
      <c r="D100" s="63" t="s">
        <v>467</v>
      </c>
      <c r="E100" s="63" t="s">
        <v>437</v>
      </c>
      <c r="F100" s="63" t="s">
        <v>461</v>
      </c>
      <c r="G100" s="63" t="s">
        <v>468</v>
      </c>
      <c r="H100" s="63" t="s">
        <v>580</v>
      </c>
      <c r="I100" s="63" t="s">
        <v>581</v>
      </c>
      <c r="J100" s="64" t="s">
        <v>582</v>
      </c>
      <c r="K100" s="63" t="s">
        <v>583</v>
      </c>
      <c r="L100" s="63" t="s">
        <v>584</v>
      </c>
      <c r="M100" s="63" t="s">
        <v>472</v>
      </c>
      <c r="N100" s="63" t="s">
        <v>473</v>
      </c>
      <c r="O100" s="65">
        <f>COUNTIF(Frequencies!A:A,T_Source[[#This Row],[FILTER-1 Topic]])</f>
        <v>1</v>
      </c>
      <c r="P100" s="65">
        <f>COUNTIF(Frequencies!D:D,T_Source[[#This Row],[FILTER-2 Target population]])</f>
        <v>1</v>
      </c>
      <c r="Q100" s="65">
        <f>COUNTIF(Frequencies!G:G,T_Source[[#This Row],[FILTER-3 Data collection level]])</f>
        <v>1</v>
      </c>
      <c r="R100" s="65">
        <f>COUNTIF(Frequencies!J:J,T_Source[[#This Row],[FILTER-4 Intervention Type]])</f>
        <v>1</v>
      </c>
      <c r="S100" s="66" t="b">
        <f>SUM(T_Source[[#This Row],[Select F1]:[Select F4]])=4</f>
        <v>1</v>
      </c>
      <c r="T100" s="66">
        <f>IF(T_Source[[#This Row],[Select]]=TRUE,MAX($T$1:T99)+1,0)</f>
        <v>99</v>
      </c>
    </row>
    <row r="101" spans="1:20" x14ac:dyDescent="0.55000000000000004">
      <c r="A101" s="63">
        <v>100</v>
      </c>
      <c r="B101" s="63">
        <v>96</v>
      </c>
      <c r="C101" s="63" t="s">
        <v>499</v>
      </c>
      <c r="D101" s="63" t="s">
        <v>467</v>
      </c>
      <c r="E101" s="63" t="s">
        <v>437</v>
      </c>
      <c r="F101" s="63" t="s">
        <v>585</v>
      </c>
      <c r="G101" s="63" t="s">
        <v>468</v>
      </c>
      <c r="H101" s="63" t="s">
        <v>586</v>
      </c>
      <c r="I101" s="63" t="s">
        <v>587</v>
      </c>
      <c r="J101" s="64" t="s">
        <v>588</v>
      </c>
      <c r="K101" s="63" t="s">
        <v>589</v>
      </c>
      <c r="L101" s="63" t="s">
        <v>584</v>
      </c>
      <c r="M101" s="63" t="s">
        <v>472</v>
      </c>
      <c r="N101" s="63" t="s">
        <v>473</v>
      </c>
      <c r="O101" s="65">
        <f>COUNTIF(Frequencies!A:A,T_Source[[#This Row],[FILTER-1 Topic]])</f>
        <v>1</v>
      </c>
      <c r="P101" s="65">
        <f>COUNTIF(Frequencies!D:D,T_Source[[#This Row],[FILTER-2 Target population]])</f>
        <v>1</v>
      </c>
      <c r="Q101" s="65">
        <f>COUNTIF(Frequencies!G:G,T_Source[[#This Row],[FILTER-3 Data collection level]])</f>
        <v>1</v>
      </c>
      <c r="R101" s="65">
        <f>COUNTIF(Frequencies!J:J,T_Source[[#This Row],[FILTER-4 Intervention Type]])</f>
        <v>1</v>
      </c>
      <c r="S101" s="66" t="b">
        <f>SUM(T_Source[[#This Row],[Select F1]:[Select F4]])=4</f>
        <v>1</v>
      </c>
      <c r="T101" s="66">
        <f>IF(T_Source[[#This Row],[Select]]=TRUE,MAX($T$1:T100)+1,0)</f>
        <v>100</v>
      </c>
    </row>
    <row r="102" spans="1:20" x14ac:dyDescent="0.55000000000000004">
      <c r="A102" s="63">
        <v>101</v>
      </c>
      <c r="B102" s="63">
        <v>97</v>
      </c>
      <c r="C102" s="63" t="s">
        <v>499</v>
      </c>
      <c r="D102" s="63" t="s">
        <v>467</v>
      </c>
      <c r="E102" s="63" t="s">
        <v>437</v>
      </c>
      <c r="F102" s="63" t="s">
        <v>21</v>
      </c>
      <c r="G102" s="63" t="s">
        <v>468</v>
      </c>
      <c r="H102" s="63" t="s">
        <v>590</v>
      </c>
      <c r="I102" s="63" t="s">
        <v>591</v>
      </c>
      <c r="J102" s="64" t="s">
        <v>592</v>
      </c>
      <c r="K102" s="63" t="s">
        <v>593</v>
      </c>
      <c r="L102" s="63" t="s">
        <v>584</v>
      </c>
      <c r="M102" s="63" t="s">
        <v>472</v>
      </c>
      <c r="N102" s="63" t="s">
        <v>473</v>
      </c>
      <c r="O102" s="65">
        <f>COUNTIF(Frequencies!A:A,T_Source[[#This Row],[FILTER-1 Topic]])</f>
        <v>1</v>
      </c>
      <c r="P102" s="65">
        <f>COUNTIF(Frequencies!D:D,T_Source[[#This Row],[FILTER-2 Target population]])</f>
        <v>1</v>
      </c>
      <c r="Q102" s="65">
        <f>COUNTIF(Frequencies!G:G,T_Source[[#This Row],[FILTER-3 Data collection level]])</f>
        <v>1</v>
      </c>
      <c r="R102" s="65">
        <f>COUNTIF(Frequencies!J:J,T_Source[[#This Row],[FILTER-4 Intervention Type]])</f>
        <v>1</v>
      </c>
      <c r="S102" s="66" t="b">
        <f>SUM(T_Source[[#This Row],[Select F1]:[Select F4]])=4</f>
        <v>1</v>
      </c>
      <c r="T102" s="66">
        <f>IF(T_Source[[#This Row],[Select]]=TRUE,MAX($T$1:T101)+1,0)</f>
        <v>101</v>
      </c>
    </row>
    <row r="103" spans="1:20" x14ac:dyDescent="0.55000000000000004">
      <c r="A103" s="63">
        <v>102</v>
      </c>
      <c r="B103" s="63">
        <v>98</v>
      </c>
      <c r="C103" s="63" t="s">
        <v>499</v>
      </c>
      <c r="D103" s="63" t="s">
        <v>467</v>
      </c>
      <c r="E103" s="63" t="s">
        <v>437</v>
      </c>
      <c r="F103" s="63" t="s">
        <v>594</v>
      </c>
      <c r="G103" s="63" t="s">
        <v>468</v>
      </c>
      <c r="H103" s="63" t="s">
        <v>595</v>
      </c>
      <c r="I103" s="63" t="s">
        <v>596</v>
      </c>
      <c r="J103" s="64" t="s">
        <v>597</v>
      </c>
      <c r="K103" s="63" t="s">
        <v>598</v>
      </c>
      <c r="L103" s="63" t="s">
        <v>584</v>
      </c>
      <c r="M103" s="63" t="s">
        <v>472</v>
      </c>
      <c r="N103" s="63" t="s">
        <v>473</v>
      </c>
      <c r="O103" s="65">
        <f>COUNTIF(Frequencies!A:A,T_Source[[#This Row],[FILTER-1 Topic]])</f>
        <v>1</v>
      </c>
      <c r="P103" s="65">
        <f>COUNTIF(Frequencies!D:D,T_Source[[#This Row],[FILTER-2 Target population]])</f>
        <v>1</v>
      </c>
      <c r="Q103" s="65">
        <f>COUNTIF(Frequencies!G:G,T_Source[[#This Row],[FILTER-3 Data collection level]])</f>
        <v>1</v>
      </c>
      <c r="R103" s="65">
        <f>COUNTIF(Frequencies!J:J,T_Source[[#This Row],[FILTER-4 Intervention Type]])</f>
        <v>1</v>
      </c>
      <c r="S103" s="66" t="b">
        <f>SUM(T_Source[[#This Row],[Select F1]:[Select F4]])=4</f>
        <v>1</v>
      </c>
      <c r="T103" s="66">
        <f>IF(T_Source[[#This Row],[Select]]=TRUE,MAX($T$1:T102)+1,0)</f>
        <v>102</v>
      </c>
    </row>
    <row r="104" spans="1:20" x14ac:dyDescent="0.55000000000000004">
      <c r="A104" s="63">
        <v>103</v>
      </c>
      <c r="B104" s="63">
        <v>99</v>
      </c>
      <c r="C104" s="63" t="s">
        <v>466</v>
      </c>
      <c r="D104" s="63" t="s">
        <v>599</v>
      </c>
      <c r="E104" s="63" t="s">
        <v>437</v>
      </c>
      <c r="F104" s="63" t="s">
        <v>461</v>
      </c>
      <c r="G104" s="63" t="s">
        <v>600</v>
      </c>
      <c r="H104" s="63" t="s">
        <v>601</v>
      </c>
      <c r="I104" s="63" t="s">
        <v>602</v>
      </c>
      <c r="J104" s="64" t="s">
        <v>603</v>
      </c>
      <c r="K104" s="63" t="s">
        <v>604</v>
      </c>
      <c r="L104" s="63" t="s">
        <v>605</v>
      </c>
      <c r="M104" s="63" t="s">
        <v>606</v>
      </c>
      <c r="N104" s="63" t="s">
        <v>473</v>
      </c>
      <c r="O104" s="65">
        <f>COUNTIF(Frequencies!A:A,T_Source[[#This Row],[FILTER-1 Topic]])</f>
        <v>1</v>
      </c>
      <c r="P104" s="65">
        <f>COUNTIF(Frequencies!D:D,T_Source[[#This Row],[FILTER-2 Target population]])</f>
        <v>1</v>
      </c>
      <c r="Q104" s="65">
        <f>COUNTIF(Frequencies!G:G,T_Source[[#This Row],[FILTER-3 Data collection level]])</f>
        <v>1</v>
      </c>
      <c r="R104" s="65">
        <f>COUNTIF(Frequencies!J:J,T_Source[[#This Row],[FILTER-4 Intervention Type]])</f>
        <v>1</v>
      </c>
      <c r="S104" s="66" t="b">
        <f>SUM(T_Source[[#This Row],[Select F1]:[Select F4]])=4</f>
        <v>1</v>
      </c>
      <c r="T104" s="66">
        <f>IF(T_Source[[#This Row],[Select]]=TRUE,MAX($T$1:T103)+1,0)</f>
        <v>103</v>
      </c>
    </row>
    <row r="105" spans="1:20" x14ac:dyDescent="0.55000000000000004">
      <c r="A105" s="63">
        <v>104</v>
      </c>
      <c r="B105" s="63">
        <v>100</v>
      </c>
      <c r="C105" s="63" t="s">
        <v>466</v>
      </c>
      <c r="D105" s="63" t="s">
        <v>599</v>
      </c>
      <c r="E105" s="63" t="s">
        <v>437</v>
      </c>
      <c r="F105" s="63" t="s">
        <v>461</v>
      </c>
      <c r="G105" s="63" t="s">
        <v>600</v>
      </c>
      <c r="H105" s="63" t="s">
        <v>607</v>
      </c>
      <c r="I105" s="63" t="s">
        <v>608</v>
      </c>
      <c r="J105" s="64" t="s">
        <v>603</v>
      </c>
      <c r="K105" s="63" t="s">
        <v>965</v>
      </c>
      <c r="L105" s="63" t="s">
        <v>605</v>
      </c>
      <c r="M105" s="63" t="s">
        <v>606</v>
      </c>
      <c r="N105" s="63" t="s">
        <v>473</v>
      </c>
      <c r="O105" s="65">
        <f>COUNTIF(Frequencies!A:A,T_Source[[#This Row],[FILTER-1 Topic]])</f>
        <v>1</v>
      </c>
      <c r="P105" s="65">
        <f>COUNTIF(Frequencies!D:D,T_Source[[#This Row],[FILTER-2 Target population]])</f>
        <v>1</v>
      </c>
      <c r="Q105" s="65">
        <f>COUNTIF(Frequencies!G:G,T_Source[[#This Row],[FILTER-3 Data collection level]])</f>
        <v>1</v>
      </c>
      <c r="R105" s="65">
        <f>COUNTIF(Frequencies!J:J,T_Source[[#This Row],[FILTER-4 Intervention Type]])</f>
        <v>1</v>
      </c>
      <c r="S105" s="66" t="b">
        <f>SUM(T_Source[[#This Row],[Select F1]:[Select F4]])=4</f>
        <v>1</v>
      </c>
      <c r="T105" s="66">
        <f>IF(T_Source[[#This Row],[Select]]=TRUE,MAX($T$1:T104)+1,0)</f>
        <v>104</v>
      </c>
    </row>
    <row r="106" spans="1:20" x14ac:dyDescent="0.55000000000000004">
      <c r="A106" s="63">
        <v>105</v>
      </c>
      <c r="B106" s="63">
        <v>101</v>
      </c>
      <c r="C106" s="63" t="s">
        <v>466</v>
      </c>
      <c r="D106" s="63" t="s">
        <v>599</v>
      </c>
      <c r="E106" s="63" t="s">
        <v>437</v>
      </c>
      <c r="F106" s="63" t="s">
        <v>461</v>
      </c>
      <c r="G106" s="63" t="s">
        <v>600</v>
      </c>
      <c r="H106" s="63" t="s">
        <v>609</v>
      </c>
      <c r="I106" s="63" t="s">
        <v>610</v>
      </c>
      <c r="J106" s="64" t="s">
        <v>611</v>
      </c>
      <c r="K106" s="63" t="s">
        <v>612</v>
      </c>
      <c r="L106" s="63" t="s">
        <v>605</v>
      </c>
      <c r="M106" s="63" t="s">
        <v>606</v>
      </c>
      <c r="N106" s="63" t="s">
        <v>473</v>
      </c>
      <c r="O106" s="65">
        <f>COUNTIF(Frequencies!A:A,T_Source[[#This Row],[FILTER-1 Topic]])</f>
        <v>1</v>
      </c>
      <c r="P106" s="65">
        <f>COUNTIF(Frequencies!D:D,T_Source[[#This Row],[FILTER-2 Target population]])</f>
        <v>1</v>
      </c>
      <c r="Q106" s="65">
        <f>COUNTIF(Frequencies!G:G,T_Source[[#This Row],[FILTER-3 Data collection level]])</f>
        <v>1</v>
      </c>
      <c r="R106" s="65">
        <f>COUNTIF(Frequencies!J:J,T_Source[[#This Row],[FILTER-4 Intervention Type]])</f>
        <v>1</v>
      </c>
      <c r="S106" s="66" t="b">
        <f>SUM(T_Source[[#This Row],[Select F1]:[Select F4]])=4</f>
        <v>1</v>
      </c>
      <c r="T106" s="66">
        <f>IF(T_Source[[#This Row],[Select]]=TRUE,MAX($T$1:T105)+1,0)</f>
        <v>105</v>
      </c>
    </row>
    <row r="107" spans="1:20" x14ac:dyDescent="0.55000000000000004">
      <c r="A107" s="63">
        <v>106</v>
      </c>
      <c r="B107" s="63">
        <v>102</v>
      </c>
      <c r="C107" s="63" t="s">
        <v>435</v>
      </c>
      <c r="D107" s="63" t="s">
        <v>599</v>
      </c>
      <c r="E107" s="63" t="s">
        <v>437</v>
      </c>
      <c r="F107" s="63" t="s">
        <v>24</v>
      </c>
      <c r="G107" s="63" t="s">
        <v>600</v>
      </c>
      <c r="H107" s="63" t="s">
        <v>439</v>
      </c>
      <c r="I107" s="63" t="s">
        <v>613</v>
      </c>
      <c r="J107" s="64" t="s">
        <v>614</v>
      </c>
      <c r="K107" s="63" t="s">
        <v>615</v>
      </c>
      <c r="L107" s="63" t="s">
        <v>605</v>
      </c>
      <c r="M107" s="63" t="s">
        <v>606</v>
      </c>
      <c r="N107" s="63" t="s">
        <v>473</v>
      </c>
      <c r="O107" s="65">
        <f>COUNTIF(Frequencies!A:A,T_Source[[#This Row],[FILTER-1 Topic]])</f>
        <v>1</v>
      </c>
      <c r="P107" s="65">
        <f>COUNTIF(Frequencies!D:D,T_Source[[#This Row],[FILTER-2 Target population]])</f>
        <v>1</v>
      </c>
      <c r="Q107" s="65">
        <f>COUNTIF(Frequencies!G:G,T_Source[[#This Row],[FILTER-3 Data collection level]])</f>
        <v>1</v>
      </c>
      <c r="R107" s="65">
        <f>COUNTIF(Frequencies!J:J,T_Source[[#This Row],[FILTER-4 Intervention Type]])</f>
        <v>1</v>
      </c>
      <c r="S107" s="66" t="b">
        <f>SUM(T_Source[[#This Row],[Select F1]:[Select F4]])=4</f>
        <v>1</v>
      </c>
      <c r="T107" s="66">
        <f>IF(T_Source[[#This Row],[Select]]=TRUE,MAX($T$1:T106)+1,0)</f>
        <v>106</v>
      </c>
    </row>
    <row r="108" spans="1:20" x14ac:dyDescent="0.55000000000000004">
      <c r="A108" s="63">
        <v>107</v>
      </c>
      <c r="B108" s="63">
        <v>103</v>
      </c>
      <c r="C108" s="63" t="s">
        <v>435</v>
      </c>
      <c r="D108" s="63" t="s">
        <v>599</v>
      </c>
      <c r="E108" s="63" t="s">
        <v>437</v>
      </c>
      <c r="F108" s="63" t="s">
        <v>24</v>
      </c>
      <c r="G108" s="63" t="s">
        <v>600</v>
      </c>
      <c r="H108" s="63" t="s">
        <v>444</v>
      </c>
      <c r="I108" s="63" t="s">
        <v>616</v>
      </c>
      <c r="J108" s="64" t="s">
        <v>617</v>
      </c>
      <c r="K108" s="63" t="s">
        <v>618</v>
      </c>
      <c r="L108" s="63" t="s">
        <v>605</v>
      </c>
      <c r="M108" s="63" t="s">
        <v>606</v>
      </c>
      <c r="N108" s="63" t="s">
        <v>443</v>
      </c>
      <c r="O108" s="65">
        <f>COUNTIF(Frequencies!A:A,T_Source[[#This Row],[FILTER-1 Topic]])</f>
        <v>1</v>
      </c>
      <c r="P108" s="65">
        <f>COUNTIF(Frequencies!D:D,T_Source[[#This Row],[FILTER-2 Target population]])</f>
        <v>1</v>
      </c>
      <c r="Q108" s="65">
        <f>COUNTIF(Frequencies!G:G,T_Source[[#This Row],[FILTER-3 Data collection level]])</f>
        <v>1</v>
      </c>
      <c r="R108" s="65">
        <f>COUNTIF(Frequencies!J:J,T_Source[[#This Row],[FILTER-4 Intervention Type]])</f>
        <v>1</v>
      </c>
      <c r="S108" s="66" t="b">
        <f>SUM(T_Source[[#This Row],[Select F1]:[Select F4]])=4</f>
        <v>1</v>
      </c>
      <c r="T108" s="66">
        <f>IF(T_Source[[#This Row],[Select]]=TRUE,MAX($T$1:T107)+1,0)</f>
        <v>107</v>
      </c>
    </row>
    <row r="109" spans="1:20" x14ac:dyDescent="0.55000000000000004">
      <c r="A109" s="63">
        <v>108</v>
      </c>
      <c r="B109" s="63">
        <v>104</v>
      </c>
      <c r="C109" s="63" t="s">
        <v>435</v>
      </c>
      <c r="D109" s="63" t="s">
        <v>599</v>
      </c>
      <c r="E109" s="63" t="s">
        <v>437</v>
      </c>
      <c r="F109" s="63" t="s">
        <v>24</v>
      </c>
      <c r="G109" s="63" t="s">
        <v>600</v>
      </c>
      <c r="H109" s="63" t="s">
        <v>448</v>
      </c>
      <c r="I109" s="63" t="s">
        <v>619</v>
      </c>
      <c r="J109" s="64" t="s">
        <v>617</v>
      </c>
      <c r="K109" s="63" t="s">
        <v>620</v>
      </c>
      <c r="L109" s="63" t="s">
        <v>605</v>
      </c>
      <c r="M109" s="63" t="s">
        <v>606</v>
      </c>
      <c r="N109" s="63" t="s">
        <v>443</v>
      </c>
      <c r="O109" s="65">
        <f>COUNTIF(Frequencies!A:A,T_Source[[#This Row],[FILTER-1 Topic]])</f>
        <v>1</v>
      </c>
      <c r="P109" s="65">
        <f>COUNTIF(Frequencies!D:D,T_Source[[#This Row],[FILTER-2 Target population]])</f>
        <v>1</v>
      </c>
      <c r="Q109" s="65">
        <f>COUNTIF(Frequencies!G:G,T_Source[[#This Row],[FILTER-3 Data collection level]])</f>
        <v>1</v>
      </c>
      <c r="R109" s="65">
        <f>COUNTIF(Frequencies!J:J,T_Source[[#This Row],[FILTER-4 Intervention Type]])</f>
        <v>1</v>
      </c>
      <c r="S109" s="66" t="b">
        <f>SUM(T_Source[[#This Row],[Select F1]:[Select F4]])=4</f>
        <v>1</v>
      </c>
      <c r="T109" s="66">
        <f>IF(T_Source[[#This Row],[Select]]=TRUE,MAX($T$1:T108)+1,0)</f>
        <v>108</v>
      </c>
    </row>
    <row r="110" spans="1:20" x14ac:dyDescent="0.55000000000000004">
      <c r="A110" s="63">
        <v>109</v>
      </c>
      <c r="B110" s="63">
        <v>105</v>
      </c>
      <c r="C110" s="63" t="s">
        <v>435</v>
      </c>
      <c r="D110" s="63" t="s">
        <v>599</v>
      </c>
      <c r="E110" s="63" t="s">
        <v>437</v>
      </c>
      <c r="F110" s="63" t="s">
        <v>24</v>
      </c>
      <c r="G110" s="63" t="s">
        <v>600</v>
      </c>
      <c r="H110" s="63" t="s">
        <v>621</v>
      </c>
      <c r="I110" s="63" t="s">
        <v>622</v>
      </c>
      <c r="J110" s="64" t="s">
        <v>623</v>
      </c>
      <c r="K110" s="63" t="s">
        <v>624</v>
      </c>
      <c r="L110" s="63" t="s">
        <v>605</v>
      </c>
      <c r="M110" s="63" t="s">
        <v>606</v>
      </c>
      <c r="N110" s="63" t="s">
        <v>443</v>
      </c>
      <c r="O110" s="65">
        <f>COUNTIF(Frequencies!A:A,T_Source[[#This Row],[FILTER-1 Topic]])</f>
        <v>1</v>
      </c>
      <c r="P110" s="65">
        <f>COUNTIF(Frequencies!D:D,T_Source[[#This Row],[FILTER-2 Target population]])</f>
        <v>1</v>
      </c>
      <c r="Q110" s="65">
        <f>COUNTIF(Frequencies!G:G,T_Source[[#This Row],[FILTER-3 Data collection level]])</f>
        <v>1</v>
      </c>
      <c r="R110" s="65">
        <f>COUNTIF(Frequencies!J:J,T_Source[[#This Row],[FILTER-4 Intervention Type]])</f>
        <v>1</v>
      </c>
      <c r="S110" s="66" t="b">
        <f>SUM(T_Source[[#This Row],[Select F1]:[Select F4]])=4</f>
        <v>1</v>
      </c>
      <c r="T110" s="66">
        <f>IF(T_Source[[#This Row],[Select]]=TRUE,MAX($T$1:T109)+1,0)</f>
        <v>109</v>
      </c>
    </row>
    <row r="111" spans="1:20" x14ac:dyDescent="0.55000000000000004">
      <c r="A111" s="63">
        <v>110</v>
      </c>
      <c r="B111" s="63">
        <v>106</v>
      </c>
      <c r="C111" s="63" t="s">
        <v>435</v>
      </c>
      <c r="D111" s="63" t="s">
        <v>599</v>
      </c>
      <c r="E111" s="63" t="s">
        <v>437</v>
      </c>
      <c r="F111" s="63" t="s">
        <v>24</v>
      </c>
      <c r="G111" s="63" t="s">
        <v>600</v>
      </c>
      <c r="H111" s="63" t="s">
        <v>625</v>
      </c>
      <c r="I111" s="63" t="s">
        <v>626</v>
      </c>
      <c r="J111" s="64" t="s">
        <v>617</v>
      </c>
      <c r="K111" s="63" t="s">
        <v>627</v>
      </c>
      <c r="L111" s="63" t="s">
        <v>605</v>
      </c>
      <c r="M111" s="63" t="s">
        <v>606</v>
      </c>
      <c r="N111" s="63" t="s">
        <v>443</v>
      </c>
      <c r="O111" s="65">
        <f>COUNTIF(Frequencies!A:A,T_Source[[#This Row],[FILTER-1 Topic]])</f>
        <v>1</v>
      </c>
      <c r="P111" s="65">
        <f>COUNTIF(Frequencies!D:D,T_Source[[#This Row],[FILTER-2 Target population]])</f>
        <v>1</v>
      </c>
      <c r="Q111" s="65">
        <f>COUNTIF(Frequencies!G:G,T_Source[[#This Row],[FILTER-3 Data collection level]])</f>
        <v>1</v>
      </c>
      <c r="R111" s="65">
        <f>COUNTIF(Frequencies!J:J,T_Source[[#This Row],[FILTER-4 Intervention Type]])</f>
        <v>1</v>
      </c>
      <c r="S111" s="66" t="b">
        <f>SUM(T_Source[[#This Row],[Select F1]:[Select F4]])=4</f>
        <v>1</v>
      </c>
      <c r="T111" s="66">
        <f>IF(T_Source[[#This Row],[Select]]=TRUE,MAX($T$1:T110)+1,0)</f>
        <v>110</v>
      </c>
    </row>
    <row r="112" spans="1:20" x14ac:dyDescent="0.55000000000000004">
      <c r="A112" s="63">
        <v>111</v>
      </c>
      <c r="B112" s="63">
        <v>107</v>
      </c>
      <c r="C112" s="63" t="s">
        <v>435</v>
      </c>
      <c r="D112" s="63" t="s">
        <v>599</v>
      </c>
      <c r="E112" s="63" t="s">
        <v>437</v>
      </c>
      <c r="F112" s="63" t="s">
        <v>24</v>
      </c>
      <c r="G112" s="63" t="s">
        <v>600</v>
      </c>
      <c r="H112" s="63" t="s">
        <v>628</v>
      </c>
      <c r="I112" s="63" t="s">
        <v>629</v>
      </c>
      <c r="J112" s="64" t="s">
        <v>630</v>
      </c>
      <c r="K112" s="63" t="s">
        <v>631</v>
      </c>
      <c r="L112" s="63" t="s">
        <v>605</v>
      </c>
      <c r="M112" s="63" t="s">
        <v>606</v>
      </c>
      <c r="N112" s="63" t="s">
        <v>443</v>
      </c>
      <c r="O112" s="65">
        <f>COUNTIF(Frequencies!A:A,T_Source[[#This Row],[FILTER-1 Topic]])</f>
        <v>1</v>
      </c>
      <c r="P112" s="65">
        <f>COUNTIF(Frequencies!D:D,T_Source[[#This Row],[FILTER-2 Target population]])</f>
        <v>1</v>
      </c>
      <c r="Q112" s="65">
        <f>COUNTIF(Frequencies!G:G,T_Source[[#This Row],[FILTER-3 Data collection level]])</f>
        <v>1</v>
      </c>
      <c r="R112" s="65">
        <f>COUNTIF(Frequencies!J:J,T_Source[[#This Row],[FILTER-4 Intervention Type]])</f>
        <v>1</v>
      </c>
      <c r="S112" s="66" t="b">
        <f>SUM(T_Source[[#This Row],[Select F1]:[Select F4]])=4</f>
        <v>1</v>
      </c>
      <c r="T112" s="66">
        <f>IF(T_Source[[#This Row],[Select]]=TRUE,MAX($T$1:T111)+1,0)</f>
        <v>111</v>
      </c>
    </row>
    <row r="113" spans="1:20" x14ac:dyDescent="0.55000000000000004">
      <c r="A113" s="63">
        <v>112</v>
      </c>
      <c r="B113" s="63">
        <v>108</v>
      </c>
      <c r="C113" s="63" t="s">
        <v>435</v>
      </c>
      <c r="D113" s="63" t="s">
        <v>599</v>
      </c>
      <c r="E113" s="63" t="s">
        <v>437</v>
      </c>
      <c r="F113" s="63" t="s">
        <v>24</v>
      </c>
      <c r="G113" s="63" t="s">
        <v>600</v>
      </c>
      <c r="H113" s="63" t="s">
        <v>632</v>
      </c>
      <c r="I113" s="63" t="s">
        <v>966</v>
      </c>
      <c r="J113" s="64" t="s">
        <v>633</v>
      </c>
      <c r="K113" s="63" t="s">
        <v>967</v>
      </c>
      <c r="L113" s="63" t="s">
        <v>605</v>
      </c>
      <c r="M113" s="63" t="s">
        <v>634</v>
      </c>
      <c r="N113" s="63" t="s">
        <v>443</v>
      </c>
      <c r="O113" s="65">
        <f>COUNTIF(Frequencies!A:A,T_Source[[#This Row],[FILTER-1 Topic]])</f>
        <v>1</v>
      </c>
      <c r="P113" s="65">
        <f>COUNTIF(Frequencies!D:D,T_Source[[#This Row],[FILTER-2 Target population]])</f>
        <v>1</v>
      </c>
      <c r="Q113" s="65">
        <f>COUNTIF(Frequencies!G:G,T_Source[[#This Row],[FILTER-3 Data collection level]])</f>
        <v>1</v>
      </c>
      <c r="R113" s="65">
        <f>COUNTIF(Frequencies!J:J,T_Source[[#This Row],[FILTER-4 Intervention Type]])</f>
        <v>1</v>
      </c>
      <c r="S113" s="66" t="b">
        <f>SUM(T_Source[[#This Row],[Select F1]:[Select F4]])=4</f>
        <v>1</v>
      </c>
      <c r="T113" s="66">
        <f>IF(T_Source[[#This Row],[Select]]=TRUE,MAX($T$1:T112)+1,0)</f>
        <v>112</v>
      </c>
    </row>
    <row r="114" spans="1:20" x14ac:dyDescent="0.55000000000000004">
      <c r="A114" s="63">
        <v>113</v>
      </c>
      <c r="B114" s="63">
        <v>109</v>
      </c>
      <c r="C114" s="63" t="s">
        <v>435</v>
      </c>
      <c r="D114" s="63" t="s">
        <v>599</v>
      </c>
      <c r="E114" s="63" t="s">
        <v>437</v>
      </c>
      <c r="F114" s="63" t="s">
        <v>24</v>
      </c>
      <c r="G114" s="63" t="s">
        <v>600</v>
      </c>
      <c r="H114" s="63" t="s">
        <v>635</v>
      </c>
      <c r="I114" s="63" t="s">
        <v>968</v>
      </c>
      <c r="J114" s="64" t="s">
        <v>969</v>
      </c>
      <c r="K114" s="63" t="s">
        <v>970</v>
      </c>
      <c r="L114" s="63" t="s">
        <v>605</v>
      </c>
      <c r="M114" s="63" t="s">
        <v>606</v>
      </c>
      <c r="N114" s="63" t="s">
        <v>443</v>
      </c>
      <c r="O114" s="65">
        <f>COUNTIF(Frequencies!A:A,T_Source[[#This Row],[FILTER-1 Topic]])</f>
        <v>1</v>
      </c>
      <c r="P114" s="65">
        <f>COUNTIF(Frequencies!D:D,T_Source[[#This Row],[FILTER-2 Target population]])</f>
        <v>1</v>
      </c>
      <c r="Q114" s="65">
        <f>COUNTIF(Frequencies!G:G,T_Source[[#This Row],[FILTER-3 Data collection level]])</f>
        <v>1</v>
      </c>
      <c r="R114" s="65">
        <f>COUNTIF(Frequencies!J:J,T_Source[[#This Row],[FILTER-4 Intervention Type]])</f>
        <v>1</v>
      </c>
      <c r="S114" s="66" t="b">
        <f>SUM(T_Source[[#This Row],[Select F1]:[Select F4]])=4</f>
        <v>1</v>
      </c>
      <c r="T114" s="66">
        <f>IF(T_Source[[#This Row],[Select]]=TRUE,MAX($T$1:T113)+1,0)</f>
        <v>113</v>
      </c>
    </row>
    <row r="115" spans="1:20" x14ac:dyDescent="0.55000000000000004">
      <c r="A115" s="63">
        <v>114</v>
      </c>
      <c r="B115" s="63">
        <v>110</v>
      </c>
      <c r="C115" s="63" t="s">
        <v>435</v>
      </c>
      <c r="D115" s="63" t="s">
        <v>599</v>
      </c>
      <c r="E115" s="63" t="s">
        <v>437</v>
      </c>
      <c r="F115" s="63" t="s">
        <v>24</v>
      </c>
      <c r="G115" s="63" t="s">
        <v>600</v>
      </c>
      <c r="H115" s="63" t="s">
        <v>971</v>
      </c>
      <c r="I115" s="63" t="s">
        <v>972</v>
      </c>
      <c r="J115" s="64" t="s">
        <v>973</v>
      </c>
      <c r="K115" s="63" t="s">
        <v>974</v>
      </c>
      <c r="L115" s="63" t="s">
        <v>605</v>
      </c>
      <c r="M115" s="63" t="s">
        <v>606</v>
      </c>
      <c r="N115" s="63" t="s">
        <v>443</v>
      </c>
      <c r="O115" s="65">
        <f>COUNTIF(Frequencies!A:A,T_Source[[#This Row],[FILTER-1 Topic]])</f>
        <v>1</v>
      </c>
      <c r="P115" s="65">
        <f>COUNTIF(Frequencies!D:D,T_Source[[#This Row],[FILTER-2 Target population]])</f>
        <v>1</v>
      </c>
      <c r="Q115" s="65">
        <f>COUNTIF(Frequencies!G:G,T_Source[[#This Row],[FILTER-3 Data collection level]])</f>
        <v>1</v>
      </c>
      <c r="R115" s="65">
        <f>COUNTIF(Frequencies!J:J,T_Source[[#This Row],[FILTER-4 Intervention Type]])</f>
        <v>1</v>
      </c>
      <c r="S115" s="66" t="b">
        <f>SUM(T_Source[[#This Row],[Select F1]:[Select F4]])=4</f>
        <v>1</v>
      </c>
      <c r="T115" s="66">
        <f>IF(T_Source[[#This Row],[Select]]=TRUE,MAX($T$1:T114)+1,0)</f>
        <v>114</v>
      </c>
    </row>
    <row r="116" spans="1:20" x14ac:dyDescent="0.55000000000000004">
      <c r="A116" s="63">
        <v>115</v>
      </c>
      <c r="B116" s="63">
        <v>111</v>
      </c>
      <c r="C116" s="63" t="s">
        <v>499</v>
      </c>
      <c r="D116" s="63" t="s">
        <v>599</v>
      </c>
      <c r="E116" s="63" t="s">
        <v>437</v>
      </c>
      <c r="F116" s="63" t="s">
        <v>24</v>
      </c>
      <c r="G116" s="63" t="s">
        <v>600</v>
      </c>
      <c r="H116" s="63" t="s">
        <v>636</v>
      </c>
      <c r="I116" s="63" t="s">
        <v>637</v>
      </c>
      <c r="J116" s="64" t="s">
        <v>638</v>
      </c>
      <c r="K116" s="63" t="s">
        <v>639</v>
      </c>
      <c r="L116" s="63" t="s">
        <v>605</v>
      </c>
      <c r="M116" s="63" t="s">
        <v>606</v>
      </c>
      <c r="N116" s="63" t="s">
        <v>443</v>
      </c>
      <c r="O116" s="65">
        <f>COUNTIF(Frequencies!A:A,T_Source[[#This Row],[FILTER-1 Topic]])</f>
        <v>1</v>
      </c>
      <c r="P116" s="65">
        <f>COUNTIF(Frequencies!D:D,T_Source[[#This Row],[FILTER-2 Target population]])</f>
        <v>1</v>
      </c>
      <c r="Q116" s="65">
        <f>COUNTIF(Frequencies!G:G,T_Source[[#This Row],[FILTER-3 Data collection level]])</f>
        <v>1</v>
      </c>
      <c r="R116" s="65">
        <f>COUNTIF(Frequencies!J:J,T_Source[[#This Row],[FILTER-4 Intervention Type]])</f>
        <v>1</v>
      </c>
      <c r="S116" s="66" t="b">
        <f>SUM(T_Source[[#This Row],[Select F1]:[Select F4]])=4</f>
        <v>1</v>
      </c>
      <c r="T116" s="66">
        <f>IF(T_Source[[#This Row],[Select]]=TRUE,MAX($T$1:T115)+1,0)</f>
        <v>115</v>
      </c>
    </row>
    <row r="117" spans="1:20" x14ac:dyDescent="0.55000000000000004">
      <c r="A117" s="63">
        <v>116</v>
      </c>
      <c r="B117" s="63">
        <v>112</v>
      </c>
      <c r="C117" s="63" t="s">
        <v>435</v>
      </c>
      <c r="D117" s="63" t="s">
        <v>599</v>
      </c>
      <c r="E117" s="63" t="s">
        <v>437</v>
      </c>
      <c r="F117" s="63" t="s">
        <v>24</v>
      </c>
      <c r="G117" s="63" t="s">
        <v>600</v>
      </c>
      <c r="H117" s="63" t="s">
        <v>640</v>
      </c>
      <c r="I117" s="63" t="s">
        <v>641</v>
      </c>
      <c r="J117" s="64" t="s">
        <v>642</v>
      </c>
      <c r="K117" s="63" t="s">
        <v>643</v>
      </c>
      <c r="L117" s="63" t="s">
        <v>605</v>
      </c>
      <c r="M117" s="63" t="s">
        <v>606</v>
      </c>
      <c r="N117" s="63" t="s">
        <v>341</v>
      </c>
      <c r="O117" s="65">
        <f>COUNTIF(Frequencies!A:A,T_Source[[#This Row],[FILTER-1 Topic]])</f>
        <v>1</v>
      </c>
      <c r="P117" s="65">
        <f>COUNTIF(Frequencies!D:D,T_Source[[#This Row],[FILTER-2 Target population]])</f>
        <v>1</v>
      </c>
      <c r="Q117" s="65">
        <f>COUNTIF(Frequencies!G:G,T_Source[[#This Row],[FILTER-3 Data collection level]])</f>
        <v>1</v>
      </c>
      <c r="R117" s="65">
        <f>COUNTIF(Frequencies!J:J,T_Source[[#This Row],[FILTER-4 Intervention Type]])</f>
        <v>1</v>
      </c>
      <c r="S117" s="66" t="b">
        <f>SUM(T_Source[[#This Row],[Select F1]:[Select F4]])=4</f>
        <v>1</v>
      </c>
      <c r="T117" s="66">
        <f>IF(T_Source[[#This Row],[Select]]=TRUE,MAX($T$1:T116)+1,0)</f>
        <v>116</v>
      </c>
    </row>
    <row r="118" spans="1:20" x14ac:dyDescent="0.55000000000000004">
      <c r="A118" s="63">
        <v>117</v>
      </c>
      <c r="B118" s="63">
        <v>113</v>
      </c>
      <c r="C118" s="63" t="s">
        <v>435</v>
      </c>
      <c r="D118" s="63" t="s">
        <v>599</v>
      </c>
      <c r="E118" s="63" t="s">
        <v>437</v>
      </c>
      <c r="F118" s="63" t="s">
        <v>24</v>
      </c>
      <c r="G118" s="63" t="s">
        <v>600</v>
      </c>
      <c r="H118" s="63" t="s">
        <v>644</v>
      </c>
      <c r="I118" s="63" t="s">
        <v>645</v>
      </c>
      <c r="J118" s="64" t="s">
        <v>646</v>
      </c>
      <c r="K118" s="63" t="s">
        <v>647</v>
      </c>
      <c r="L118" s="63" t="s">
        <v>605</v>
      </c>
      <c r="M118" s="63" t="s">
        <v>606</v>
      </c>
      <c r="N118" s="63" t="s">
        <v>341</v>
      </c>
      <c r="O118" s="65">
        <f>COUNTIF(Frequencies!A:A,T_Source[[#This Row],[FILTER-1 Topic]])</f>
        <v>1</v>
      </c>
      <c r="P118" s="65">
        <f>COUNTIF(Frequencies!D:D,T_Source[[#This Row],[FILTER-2 Target population]])</f>
        <v>1</v>
      </c>
      <c r="Q118" s="65">
        <f>COUNTIF(Frequencies!G:G,T_Source[[#This Row],[FILTER-3 Data collection level]])</f>
        <v>1</v>
      </c>
      <c r="R118" s="65">
        <f>COUNTIF(Frequencies!J:J,T_Source[[#This Row],[FILTER-4 Intervention Type]])</f>
        <v>1</v>
      </c>
      <c r="S118" s="66" t="b">
        <f>SUM(T_Source[[#This Row],[Select F1]:[Select F4]])=4</f>
        <v>1</v>
      </c>
      <c r="T118" s="66">
        <f>IF(T_Source[[#This Row],[Select]]=TRUE,MAX($T$1:T117)+1,0)</f>
        <v>117</v>
      </c>
    </row>
    <row r="119" spans="1:20" x14ac:dyDescent="0.55000000000000004">
      <c r="A119" s="63">
        <v>118</v>
      </c>
      <c r="B119" s="63">
        <v>114</v>
      </c>
      <c r="C119" s="63" t="s">
        <v>435</v>
      </c>
      <c r="D119" s="63" t="s">
        <v>599</v>
      </c>
      <c r="E119" s="63" t="s">
        <v>437</v>
      </c>
      <c r="F119" s="63" t="s">
        <v>24</v>
      </c>
      <c r="G119" s="63" t="s">
        <v>600</v>
      </c>
      <c r="H119" s="63" t="s">
        <v>648</v>
      </c>
      <c r="I119" s="63" t="s">
        <v>975</v>
      </c>
      <c r="J119" s="64" t="s">
        <v>649</v>
      </c>
      <c r="K119" s="63" t="s">
        <v>976</v>
      </c>
      <c r="L119" s="63" t="s">
        <v>605</v>
      </c>
      <c r="M119" s="63" t="s">
        <v>606</v>
      </c>
      <c r="N119" s="63" t="s">
        <v>341</v>
      </c>
      <c r="O119" s="65">
        <f>COUNTIF(Frequencies!A:A,T_Source[[#This Row],[FILTER-1 Topic]])</f>
        <v>1</v>
      </c>
      <c r="P119" s="65">
        <f>COUNTIF(Frequencies!D:D,T_Source[[#This Row],[FILTER-2 Target population]])</f>
        <v>1</v>
      </c>
      <c r="Q119" s="65">
        <f>COUNTIF(Frequencies!G:G,T_Source[[#This Row],[FILTER-3 Data collection level]])</f>
        <v>1</v>
      </c>
      <c r="R119" s="65">
        <f>COUNTIF(Frequencies!J:J,T_Source[[#This Row],[FILTER-4 Intervention Type]])</f>
        <v>1</v>
      </c>
      <c r="S119" s="66" t="b">
        <f>SUM(T_Source[[#This Row],[Select F1]:[Select F4]])=4</f>
        <v>1</v>
      </c>
      <c r="T119" s="66">
        <f>IF(T_Source[[#This Row],[Select]]=TRUE,MAX($T$1:T118)+1,0)</f>
        <v>118</v>
      </c>
    </row>
    <row r="120" spans="1:20" x14ac:dyDescent="0.55000000000000004">
      <c r="A120" s="63">
        <v>119</v>
      </c>
      <c r="B120" s="63">
        <v>115</v>
      </c>
      <c r="C120" s="63" t="s">
        <v>435</v>
      </c>
      <c r="D120" s="63" t="s">
        <v>599</v>
      </c>
      <c r="E120" s="63" t="s">
        <v>437</v>
      </c>
      <c r="F120" s="63" t="s">
        <v>24</v>
      </c>
      <c r="G120" s="63" t="s">
        <v>600</v>
      </c>
      <c r="H120" s="63" t="s">
        <v>977</v>
      </c>
      <c r="I120" s="63" t="s">
        <v>978</v>
      </c>
      <c r="J120" s="64" t="s">
        <v>979</v>
      </c>
      <c r="K120" s="63" t="s">
        <v>980</v>
      </c>
      <c r="L120" s="63" t="s">
        <v>605</v>
      </c>
      <c r="M120" s="63" t="s">
        <v>606</v>
      </c>
      <c r="N120" s="63" t="s">
        <v>341</v>
      </c>
      <c r="O120" s="65">
        <f>COUNTIF(Frequencies!A:A,T_Source[[#This Row],[FILTER-1 Topic]])</f>
        <v>1</v>
      </c>
      <c r="P120" s="65">
        <f>COUNTIF(Frequencies!D:D,T_Source[[#This Row],[FILTER-2 Target population]])</f>
        <v>1</v>
      </c>
      <c r="Q120" s="65">
        <f>COUNTIF(Frequencies!G:G,T_Source[[#This Row],[FILTER-3 Data collection level]])</f>
        <v>1</v>
      </c>
      <c r="R120" s="65">
        <f>COUNTIF(Frequencies!J:J,T_Source[[#This Row],[FILTER-4 Intervention Type]])</f>
        <v>1</v>
      </c>
      <c r="S120" s="66" t="b">
        <f>SUM(T_Source[[#This Row],[Select F1]:[Select F4]])=4</f>
        <v>1</v>
      </c>
      <c r="T120" s="66">
        <f>IF(T_Source[[#This Row],[Select]]=TRUE,MAX($T$1:T119)+1,0)</f>
        <v>119</v>
      </c>
    </row>
    <row r="121" spans="1:20" x14ac:dyDescent="0.55000000000000004">
      <c r="A121" s="63">
        <v>120</v>
      </c>
      <c r="B121" s="63">
        <v>116</v>
      </c>
      <c r="C121" s="63" t="s">
        <v>435</v>
      </c>
      <c r="D121" s="63" t="s">
        <v>599</v>
      </c>
      <c r="E121" s="63" t="s">
        <v>437</v>
      </c>
      <c r="F121" s="63" t="s">
        <v>24</v>
      </c>
      <c r="G121" s="63" t="s">
        <v>600</v>
      </c>
      <c r="H121" s="63" t="s">
        <v>650</v>
      </c>
      <c r="I121" s="63" t="s">
        <v>981</v>
      </c>
      <c r="J121" s="64" t="s">
        <v>651</v>
      </c>
      <c r="K121" s="63" t="s">
        <v>982</v>
      </c>
      <c r="L121" s="63" t="s">
        <v>605</v>
      </c>
      <c r="M121" s="63" t="s">
        <v>606</v>
      </c>
      <c r="N121" s="63" t="s">
        <v>341</v>
      </c>
      <c r="O121" s="65">
        <f>COUNTIF(Frequencies!A:A,T_Source[[#This Row],[FILTER-1 Topic]])</f>
        <v>1</v>
      </c>
      <c r="P121" s="65">
        <f>COUNTIF(Frequencies!D:D,T_Source[[#This Row],[FILTER-2 Target population]])</f>
        <v>1</v>
      </c>
      <c r="Q121" s="65">
        <f>COUNTIF(Frequencies!G:G,T_Source[[#This Row],[FILTER-3 Data collection level]])</f>
        <v>1</v>
      </c>
      <c r="R121" s="65">
        <f>COUNTIF(Frequencies!J:J,T_Source[[#This Row],[FILTER-4 Intervention Type]])</f>
        <v>1</v>
      </c>
      <c r="S121" s="66" t="b">
        <f>SUM(T_Source[[#This Row],[Select F1]:[Select F4]])=4</f>
        <v>1</v>
      </c>
      <c r="T121" s="66">
        <f>IF(T_Source[[#This Row],[Select]]=TRUE,MAX($T$1:T120)+1,0)</f>
        <v>120</v>
      </c>
    </row>
    <row r="122" spans="1:20" x14ac:dyDescent="0.55000000000000004">
      <c r="A122" s="63">
        <v>121</v>
      </c>
      <c r="B122" s="63">
        <v>117</v>
      </c>
      <c r="C122" s="63" t="s">
        <v>499</v>
      </c>
      <c r="D122" s="63" t="s">
        <v>599</v>
      </c>
      <c r="E122" s="63" t="s">
        <v>437</v>
      </c>
      <c r="F122" s="63" t="s">
        <v>24</v>
      </c>
      <c r="G122" s="63" t="s">
        <v>600</v>
      </c>
      <c r="H122" s="63" t="s">
        <v>652</v>
      </c>
      <c r="I122" s="63" t="s">
        <v>653</v>
      </c>
      <c r="J122" s="64" t="s">
        <v>654</v>
      </c>
      <c r="K122" s="63" t="s">
        <v>655</v>
      </c>
      <c r="L122" s="63" t="s">
        <v>605</v>
      </c>
      <c r="M122" s="63" t="s">
        <v>606</v>
      </c>
      <c r="N122" s="63" t="s">
        <v>341</v>
      </c>
      <c r="O122" s="65">
        <f>COUNTIF(Frequencies!A:A,T_Source[[#This Row],[FILTER-1 Topic]])</f>
        <v>1</v>
      </c>
      <c r="P122" s="65">
        <f>COUNTIF(Frequencies!D:D,T_Source[[#This Row],[FILTER-2 Target population]])</f>
        <v>1</v>
      </c>
      <c r="Q122" s="65">
        <f>COUNTIF(Frequencies!G:G,T_Source[[#This Row],[FILTER-3 Data collection level]])</f>
        <v>1</v>
      </c>
      <c r="R122" s="65">
        <f>COUNTIF(Frequencies!J:J,T_Source[[#This Row],[FILTER-4 Intervention Type]])</f>
        <v>1</v>
      </c>
      <c r="S122" s="66" t="b">
        <f>SUM(T_Source[[#This Row],[Select F1]:[Select F4]])=4</f>
        <v>1</v>
      </c>
      <c r="T122" s="66">
        <f>IF(T_Source[[#This Row],[Select]]=TRUE,MAX($T$1:T121)+1,0)</f>
        <v>121</v>
      </c>
    </row>
    <row r="123" spans="1:20" x14ac:dyDescent="0.55000000000000004">
      <c r="A123" s="63">
        <v>122</v>
      </c>
      <c r="B123" s="63">
        <v>118</v>
      </c>
      <c r="C123" s="63" t="s">
        <v>435</v>
      </c>
      <c r="D123" s="63" t="s">
        <v>599</v>
      </c>
      <c r="E123" s="63" t="s">
        <v>437</v>
      </c>
      <c r="F123" s="63" t="s">
        <v>24</v>
      </c>
      <c r="G123" s="63" t="s">
        <v>600</v>
      </c>
      <c r="H123" s="63" t="s">
        <v>656</v>
      </c>
      <c r="I123" s="63" t="s">
        <v>657</v>
      </c>
      <c r="J123" s="64" t="s">
        <v>658</v>
      </c>
      <c r="K123" s="63" t="s">
        <v>659</v>
      </c>
      <c r="L123" s="63" t="s">
        <v>605</v>
      </c>
      <c r="M123" s="63" t="s">
        <v>606</v>
      </c>
      <c r="N123" s="63" t="s">
        <v>473</v>
      </c>
      <c r="O123" s="65">
        <f>COUNTIF(Frequencies!A:A,T_Source[[#This Row],[FILTER-1 Topic]])</f>
        <v>1</v>
      </c>
      <c r="P123" s="65">
        <f>COUNTIF(Frequencies!D:D,T_Source[[#This Row],[FILTER-2 Target population]])</f>
        <v>1</v>
      </c>
      <c r="Q123" s="65">
        <f>COUNTIF(Frequencies!G:G,T_Source[[#This Row],[FILTER-3 Data collection level]])</f>
        <v>1</v>
      </c>
      <c r="R123" s="65">
        <f>COUNTIF(Frequencies!J:J,T_Source[[#This Row],[FILTER-4 Intervention Type]])</f>
        <v>1</v>
      </c>
      <c r="S123" s="66" t="b">
        <f>SUM(T_Source[[#This Row],[Select F1]:[Select F4]])=4</f>
        <v>1</v>
      </c>
      <c r="T123" s="66">
        <f>IF(T_Source[[#This Row],[Select]]=TRUE,MAX($T$1:T122)+1,0)</f>
        <v>122</v>
      </c>
    </row>
    <row r="124" spans="1:20" x14ac:dyDescent="0.55000000000000004">
      <c r="A124" s="63">
        <v>123</v>
      </c>
      <c r="B124" s="63">
        <v>119</v>
      </c>
      <c r="C124" s="63" t="s">
        <v>454</v>
      </c>
      <c r="D124" s="63" t="s">
        <v>599</v>
      </c>
      <c r="E124" s="63" t="s">
        <v>437</v>
      </c>
      <c r="F124" s="63" t="s">
        <v>24</v>
      </c>
      <c r="G124" s="63" t="s">
        <v>600</v>
      </c>
      <c r="H124" s="63" t="s">
        <v>454</v>
      </c>
      <c r="I124" s="63" t="s">
        <v>660</v>
      </c>
      <c r="J124" s="64" t="s">
        <v>661</v>
      </c>
      <c r="K124" s="63" t="s">
        <v>662</v>
      </c>
      <c r="L124" s="63" t="s">
        <v>605</v>
      </c>
      <c r="M124" s="63" t="s">
        <v>606</v>
      </c>
      <c r="N124" s="63" t="s">
        <v>473</v>
      </c>
      <c r="O124" s="65">
        <f>COUNTIF(Frequencies!A:A,T_Source[[#This Row],[FILTER-1 Topic]])</f>
        <v>1</v>
      </c>
      <c r="P124" s="65">
        <f>COUNTIF(Frequencies!D:D,T_Source[[#This Row],[FILTER-2 Target population]])</f>
        <v>1</v>
      </c>
      <c r="Q124" s="65">
        <f>COUNTIF(Frequencies!G:G,T_Source[[#This Row],[FILTER-3 Data collection level]])</f>
        <v>1</v>
      </c>
      <c r="R124" s="65">
        <f>COUNTIF(Frequencies!J:J,T_Source[[#This Row],[FILTER-4 Intervention Type]])</f>
        <v>1</v>
      </c>
      <c r="S124" s="66" t="b">
        <f>SUM(T_Source[[#This Row],[Select F1]:[Select F4]])=4</f>
        <v>1</v>
      </c>
      <c r="T124" s="66">
        <f>IF(T_Source[[#This Row],[Select]]=TRUE,MAX($T$1:T123)+1,0)</f>
        <v>123</v>
      </c>
    </row>
    <row r="125" spans="1:20" x14ac:dyDescent="0.55000000000000004">
      <c r="A125" s="63">
        <v>124</v>
      </c>
      <c r="B125" s="63">
        <v>120</v>
      </c>
      <c r="C125" s="63" t="s">
        <v>466</v>
      </c>
      <c r="D125" s="63" t="s">
        <v>599</v>
      </c>
      <c r="E125" s="63" t="s">
        <v>437</v>
      </c>
      <c r="F125" s="63" t="s">
        <v>461</v>
      </c>
      <c r="G125" s="63" t="s">
        <v>600</v>
      </c>
      <c r="H125" s="63" t="s">
        <v>663</v>
      </c>
      <c r="I125" s="63" t="s">
        <v>664</v>
      </c>
      <c r="J125" s="64" t="s">
        <v>665</v>
      </c>
      <c r="K125" s="63" t="s">
        <v>666</v>
      </c>
      <c r="L125" s="63" t="s">
        <v>667</v>
      </c>
      <c r="M125" s="63" t="s">
        <v>668</v>
      </c>
      <c r="N125" s="63" t="s">
        <v>473</v>
      </c>
      <c r="O125" s="65">
        <f>COUNTIF(Frequencies!A:A,T_Source[[#This Row],[FILTER-1 Topic]])</f>
        <v>1</v>
      </c>
      <c r="P125" s="65">
        <f>COUNTIF(Frequencies!D:D,T_Source[[#This Row],[FILTER-2 Target population]])</f>
        <v>1</v>
      </c>
      <c r="Q125" s="65">
        <f>COUNTIF(Frequencies!G:G,T_Source[[#This Row],[FILTER-3 Data collection level]])</f>
        <v>1</v>
      </c>
      <c r="R125" s="65">
        <f>COUNTIF(Frequencies!J:J,T_Source[[#This Row],[FILTER-4 Intervention Type]])</f>
        <v>1</v>
      </c>
      <c r="S125" s="66" t="b">
        <f>SUM(T_Source[[#This Row],[Select F1]:[Select F4]])=4</f>
        <v>1</v>
      </c>
      <c r="T125" s="66">
        <f>IF(T_Source[[#This Row],[Select]]=TRUE,MAX($T$1:T124)+1,0)</f>
        <v>124</v>
      </c>
    </row>
    <row r="126" spans="1:20" x14ac:dyDescent="0.55000000000000004">
      <c r="A126" s="63">
        <v>125</v>
      </c>
      <c r="B126" s="63">
        <v>121</v>
      </c>
      <c r="C126" s="63" t="s">
        <v>466</v>
      </c>
      <c r="D126" s="63" t="s">
        <v>599</v>
      </c>
      <c r="E126" s="63" t="s">
        <v>437</v>
      </c>
      <c r="F126" s="63" t="s">
        <v>461</v>
      </c>
      <c r="G126" s="63" t="s">
        <v>600</v>
      </c>
      <c r="H126" s="63" t="s">
        <v>669</v>
      </c>
      <c r="I126" s="63" t="s">
        <v>670</v>
      </c>
      <c r="J126" s="64" t="s">
        <v>671</v>
      </c>
      <c r="K126" s="63" t="s">
        <v>672</v>
      </c>
      <c r="L126" s="63" t="s">
        <v>605</v>
      </c>
      <c r="M126" s="63" t="s">
        <v>606</v>
      </c>
      <c r="N126" s="63" t="s">
        <v>341</v>
      </c>
      <c r="O126" s="65">
        <f>COUNTIF(Frequencies!A:A,T_Source[[#This Row],[FILTER-1 Topic]])</f>
        <v>1</v>
      </c>
      <c r="P126" s="65">
        <f>COUNTIF(Frequencies!D:D,T_Source[[#This Row],[FILTER-2 Target population]])</f>
        <v>1</v>
      </c>
      <c r="Q126" s="65">
        <f>COUNTIF(Frequencies!G:G,T_Source[[#This Row],[FILTER-3 Data collection level]])</f>
        <v>1</v>
      </c>
      <c r="R126" s="65">
        <f>COUNTIF(Frequencies!J:J,T_Source[[#This Row],[FILTER-4 Intervention Type]])</f>
        <v>1</v>
      </c>
      <c r="S126" s="66" t="b">
        <f>SUM(T_Source[[#This Row],[Select F1]:[Select F4]])=4</f>
        <v>1</v>
      </c>
      <c r="T126" s="66">
        <f>IF(T_Source[[#This Row],[Select]]=TRUE,MAX($T$1:T125)+1,0)</f>
        <v>125</v>
      </c>
    </row>
    <row r="127" spans="1:20" x14ac:dyDescent="0.55000000000000004">
      <c r="A127" s="63">
        <v>126</v>
      </c>
      <c r="B127" s="63">
        <v>122</v>
      </c>
      <c r="C127" s="63" t="s">
        <v>466</v>
      </c>
      <c r="D127" s="63" t="s">
        <v>599</v>
      </c>
      <c r="E127" s="63" t="s">
        <v>437</v>
      </c>
      <c r="F127" s="63" t="s">
        <v>461</v>
      </c>
      <c r="G127" s="63" t="s">
        <v>600</v>
      </c>
      <c r="H127" s="63" t="s">
        <v>673</v>
      </c>
      <c r="I127" s="63" t="s">
        <v>674</v>
      </c>
      <c r="J127" s="64" t="s">
        <v>675</v>
      </c>
      <c r="K127" s="63" t="s">
        <v>676</v>
      </c>
      <c r="L127" s="63" t="s">
        <v>605</v>
      </c>
      <c r="M127" s="63" t="s">
        <v>606</v>
      </c>
      <c r="N127" s="63" t="s">
        <v>341</v>
      </c>
      <c r="O127" s="65">
        <f>COUNTIF(Frequencies!A:A,T_Source[[#This Row],[FILTER-1 Topic]])</f>
        <v>1</v>
      </c>
      <c r="P127" s="65">
        <f>COUNTIF(Frequencies!D:D,T_Source[[#This Row],[FILTER-2 Target population]])</f>
        <v>1</v>
      </c>
      <c r="Q127" s="65">
        <f>COUNTIF(Frequencies!G:G,T_Source[[#This Row],[FILTER-3 Data collection level]])</f>
        <v>1</v>
      </c>
      <c r="R127" s="65">
        <f>COUNTIF(Frequencies!J:J,T_Source[[#This Row],[FILTER-4 Intervention Type]])</f>
        <v>1</v>
      </c>
      <c r="S127" s="66" t="b">
        <f>SUM(T_Source[[#This Row],[Select F1]:[Select F4]])=4</f>
        <v>1</v>
      </c>
      <c r="T127" s="66">
        <f>IF(T_Source[[#This Row],[Select]]=TRUE,MAX($T$1:T126)+1,0)</f>
        <v>126</v>
      </c>
    </row>
    <row r="128" spans="1:20" x14ac:dyDescent="0.55000000000000004">
      <c r="A128" s="63">
        <v>127</v>
      </c>
      <c r="B128" s="63">
        <v>123</v>
      </c>
      <c r="C128" s="63" t="s">
        <v>466</v>
      </c>
      <c r="D128" s="63" t="s">
        <v>599</v>
      </c>
      <c r="E128" s="63" t="s">
        <v>437</v>
      </c>
      <c r="F128" s="63" t="s">
        <v>461</v>
      </c>
      <c r="G128" s="63" t="s">
        <v>600</v>
      </c>
      <c r="H128" s="63" t="s">
        <v>677</v>
      </c>
      <c r="I128" s="63" t="s">
        <v>678</v>
      </c>
      <c r="J128" s="64" t="s">
        <v>679</v>
      </c>
      <c r="K128" s="63" t="s">
        <v>680</v>
      </c>
      <c r="L128" s="63" t="s">
        <v>605</v>
      </c>
      <c r="M128" s="63" t="s">
        <v>606</v>
      </c>
      <c r="N128" s="63" t="s">
        <v>341</v>
      </c>
      <c r="O128" s="65">
        <f>COUNTIF(Frequencies!A:A,T_Source[[#This Row],[FILTER-1 Topic]])</f>
        <v>1</v>
      </c>
      <c r="P128" s="65">
        <f>COUNTIF(Frequencies!D:D,T_Source[[#This Row],[FILTER-2 Target population]])</f>
        <v>1</v>
      </c>
      <c r="Q128" s="65">
        <f>COUNTIF(Frequencies!G:G,T_Source[[#This Row],[FILTER-3 Data collection level]])</f>
        <v>1</v>
      </c>
      <c r="R128" s="65">
        <f>COUNTIF(Frequencies!J:J,T_Source[[#This Row],[FILTER-4 Intervention Type]])</f>
        <v>1</v>
      </c>
      <c r="S128" s="66" t="b">
        <f>SUM(T_Source[[#This Row],[Select F1]:[Select F4]])=4</f>
        <v>1</v>
      </c>
      <c r="T128" s="66">
        <f>IF(T_Source[[#This Row],[Select]]=TRUE,MAX($T$1:T127)+1,0)</f>
        <v>127</v>
      </c>
    </row>
    <row r="129" spans="1:20" x14ac:dyDescent="0.55000000000000004">
      <c r="A129" s="63">
        <v>128</v>
      </c>
      <c r="B129" s="63">
        <v>124</v>
      </c>
      <c r="C129" s="63" t="s">
        <v>466</v>
      </c>
      <c r="D129" s="63" t="s">
        <v>599</v>
      </c>
      <c r="E129" s="63" t="s">
        <v>437</v>
      </c>
      <c r="F129" s="63" t="s">
        <v>461</v>
      </c>
      <c r="G129" s="63" t="s">
        <v>600</v>
      </c>
      <c r="H129" s="63" t="s">
        <v>681</v>
      </c>
      <c r="I129" s="63" t="s">
        <v>682</v>
      </c>
      <c r="J129" s="64" t="s">
        <v>683</v>
      </c>
      <c r="K129" s="63" t="s">
        <v>684</v>
      </c>
      <c r="L129" s="63" t="s">
        <v>605</v>
      </c>
      <c r="M129" s="63" t="s">
        <v>606</v>
      </c>
      <c r="N129" s="63" t="s">
        <v>341</v>
      </c>
      <c r="O129" s="65">
        <f>COUNTIF(Frequencies!A:A,T_Source[[#This Row],[FILTER-1 Topic]])</f>
        <v>1</v>
      </c>
      <c r="P129" s="65">
        <f>COUNTIF(Frequencies!D:D,T_Source[[#This Row],[FILTER-2 Target population]])</f>
        <v>1</v>
      </c>
      <c r="Q129" s="65">
        <f>COUNTIF(Frequencies!G:G,T_Source[[#This Row],[FILTER-3 Data collection level]])</f>
        <v>1</v>
      </c>
      <c r="R129" s="65">
        <f>COUNTIF(Frequencies!J:J,T_Source[[#This Row],[FILTER-4 Intervention Type]])</f>
        <v>1</v>
      </c>
      <c r="S129" s="66" t="b">
        <f>SUM(T_Source[[#This Row],[Select F1]:[Select F4]])=4</f>
        <v>1</v>
      </c>
      <c r="T129" s="66">
        <f>IF(T_Source[[#This Row],[Select]]=TRUE,MAX($T$1:T128)+1,0)</f>
        <v>128</v>
      </c>
    </row>
    <row r="130" spans="1:20" x14ac:dyDescent="0.55000000000000004">
      <c r="A130" s="63">
        <v>129</v>
      </c>
      <c r="B130" s="63">
        <v>125</v>
      </c>
      <c r="C130" s="63" t="s">
        <v>466</v>
      </c>
      <c r="D130" s="63" t="s">
        <v>599</v>
      </c>
      <c r="E130" s="63" t="s">
        <v>437</v>
      </c>
      <c r="F130" s="63" t="s">
        <v>461</v>
      </c>
      <c r="G130" s="63" t="s">
        <v>600</v>
      </c>
      <c r="H130" s="63" t="s">
        <v>685</v>
      </c>
      <c r="I130" s="63" t="s">
        <v>686</v>
      </c>
      <c r="J130" s="64" t="s">
        <v>1045</v>
      </c>
      <c r="K130" s="63" t="s">
        <v>687</v>
      </c>
      <c r="L130" s="63" t="s">
        <v>688</v>
      </c>
      <c r="M130" s="63" t="s">
        <v>606</v>
      </c>
      <c r="N130" s="63" t="s">
        <v>341</v>
      </c>
      <c r="O130" s="65">
        <f>COUNTIF(Frequencies!A:A,T_Source[[#This Row],[FILTER-1 Topic]])</f>
        <v>1</v>
      </c>
      <c r="P130" s="65">
        <f>COUNTIF(Frequencies!D:D,T_Source[[#This Row],[FILTER-2 Target population]])</f>
        <v>1</v>
      </c>
      <c r="Q130" s="65">
        <f>COUNTIF(Frequencies!G:G,T_Source[[#This Row],[FILTER-3 Data collection level]])</f>
        <v>1</v>
      </c>
      <c r="R130" s="65">
        <f>COUNTIF(Frequencies!J:J,T_Source[[#This Row],[FILTER-4 Intervention Type]])</f>
        <v>1</v>
      </c>
      <c r="S130" s="66" t="b">
        <f>SUM(T_Source[[#This Row],[Select F1]:[Select F4]])=4</f>
        <v>1</v>
      </c>
      <c r="T130" s="66">
        <f>IF(T_Source[[#This Row],[Select]]=TRUE,MAX($T$1:T129)+1,0)</f>
        <v>129</v>
      </c>
    </row>
    <row r="131" spans="1:20" x14ac:dyDescent="0.55000000000000004">
      <c r="A131" s="63">
        <v>130</v>
      </c>
      <c r="B131" s="63">
        <v>126</v>
      </c>
      <c r="C131" s="63" t="s">
        <v>466</v>
      </c>
      <c r="D131" s="63" t="s">
        <v>599</v>
      </c>
      <c r="E131" s="63" t="s">
        <v>437</v>
      </c>
      <c r="F131" s="63" t="s">
        <v>461</v>
      </c>
      <c r="G131" s="63" t="s">
        <v>600</v>
      </c>
      <c r="H131" s="63" t="s">
        <v>689</v>
      </c>
      <c r="I131" s="63" t="s">
        <v>690</v>
      </c>
      <c r="J131" s="64" t="s">
        <v>691</v>
      </c>
      <c r="K131" s="63" t="s">
        <v>692</v>
      </c>
      <c r="L131" s="63" t="s">
        <v>605</v>
      </c>
      <c r="M131" s="63" t="s">
        <v>606</v>
      </c>
      <c r="N131" s="63" t="s">
        <v>473</v>
      </c>
      <c r="O131" s="65">
        <f>COUNTIF(Frequencies!A:A,T_Source[[#This Row],[FILTER-1 Topic]])</f>
        <v>1</v>
      </c>
      <c r="P131" s="65">
        <f>COUNTIF(Frequencies!D:D,T_Source[[#This Row],[FILTER-2 Target population]])</f>
        <v>1</v>
      </c>
      <c r="Q131" s="65">
        <f>COUNTIF(Frequencies!G:G,T_Source[[#This Row],[FILTER-3 Data collection level]])</f>
        <v>1</v>
      </c>
      <c r="R131" s="65">
        <f>COUNTIF(Frequencies!J:J,T_Source[[#This Row],[FILTER-4 Intervention Type]])</f>
        <v>1</v>
      </c>
      <c r="S131" s="66" t="b">
        <f>SUM(T_Source[[#This Row],[Select F1]:[Select F4]])=4</f>
        <v>1</v>
      </c>
      <c r="T131" s="66">
        <f>IF(T_Source[[#This Row],[Select]]=TRUE,MAX($T$1:T130)+1,0)</f>
        <v>130</v>
      </c>
    </row>
    <row r="132" spans="1:20" x14ac:dyDescent="0.55000000000000004">
      <c r="A132" s="63">
        <v>131</v>
      </c>
      <c r="B132" s="63">
        <v>127</v>
      </c>
      <c r="C132" s="63" t="s">
        <v>499</v>
      </c>
      <c r="D132" s="63" t="s">
        <v>599</v>
      </c>
      <c r="E132" s="63" t="s">
        <v>437</v>
      </c>
      <c r="F132" s="63" t="s">
        <v>24</v>
      </c>
      <c r="G132" s="63" t="s">
        <v>600</v>
      </c>
      <c r="H132" s="63" t="s">
        <v>693</v>
      </c>
      <c r="I132" s="63" t="s">
        <v>694</v>
      </c>
      <c r="J132" s="64" t="s">
        <v>695</v>
      </c>
      <c r="K132" s="63" t="s">
        <v>696</v>
      </c>
      <c r="L132" s="63" t="s">
        <v>605</v>
      </c>
      <c r="M132" s="63" t="s">
        <v>606</v>
      </c>
      <c r="N132" s="63" t="s">
        <v>341</v>
      </c>
      <c r="O132" s="65">
        <f>COUNTIF(Frequencies!A:A,T_Source[[#This Row],[FILTER-1 Topic]])</f>
        <v>1</v>
      </c>
      <c r="P132" s="65">
        <f>COUNTIF(Frequencies!D:D,T_Source[[#This Row],[FILTER-2 Target population]])</f>
        <v>1</v>
      </c>
      <c r="Q132" s="65">
        <f>COUNTIF(Frequencies!G:G,T_Source[[#This Row],[FILTER-3 Data collection level]])</f>
        <v>1</v>
      </c>
      <c r="R132" s="65">
        <f>COUNTIF(Frequencies!J:J,T_Source[[#This Row],[FILTER-4 Intervention Type]])</f>
        <v>1</v>
      </c>
      <c r="S132" s="66" t="b">
        <f>SUM(T_Source[[#This Row],[Select F1]:[Select F4]])=4</f>
        <v>1</v>
      </c>
      <c r="T132" s="66">
        <f>IF(T_Source[[#This Row],[Select]]=TRUE,MAX($T$1:T131)+1,0)</f>
        <v>131</v>
      </c>
    </row>
    <row r="133" spans="1:20" x14ac:dyDescent="0.55000000000000004">
      <c r="A133" s="63">
        <v>132</v>
      </c>
      <c r="B133" s="63">
        <v>128</v>
      </c>
      <c r="C133" s="63" t="s">
        <v>558</v>
      </c>
      <c r="D133" s="63" t="s">
        <v>599</v>
      </c>
      <c r="E133" s="63" t="s">
        <v>437</v>
      </c>
      <c r="F133" s="63" t="s">
        <v>24</v>
      </c>
      <c r="G133" s="63" t="s">
        <v>600</v>
      </c>
      <c r="H133" s="63" t="s">
        <v>697</v>
      </c>
      <c r="I133" s="63" t="s">
        <v>698</v>
      </c>
      <c r="J133" s="64" t="s">
        <v>699</v>
      </c>
      <c r="K133" s="63" t="s">
        <v>700</v>
      </c>
      <c r="L133" s="63" t="s">
        <v>605</v>
      </c>
      <c r="M133" s="63" t="s">
        <v>606</v>
      </c>
      <c r="N133" s="63" t="s">
        <v>341</v>
      </c>
      <c r="O133" s="65">
        <f>COUNTIF(Frequencies!A:A,T_Source[[#This Row],[FILTER-1 Topic]])</f>
        <v>1</v>
      </c>
      <c r="P133" s="65">
        <f>COUNTIF(Frequencies!D:D,T_Source[[#This Row],[FILTER-2 Target population]])</f>
        <v>1</v>
      </c>
      <c r="Q133" s="65">
        <f>COUNTIF(Frequencies!G:G,T_Source[[#This Row],[FILTER-3 Data collection level]])</f>
        <v>1</v>
      </c>
      <c r="R133" s="65">
        <f>COUNTIF(Frequencies!J:J,T_Source[[#This Row],[FILTER-4 Intervention Type]])</f>
        <v>1</v>
      </c>
      <c r="S133" s="66" t="b">
        <f>SUM(T_Source[[#This Row],[Select F1]:[Select F4]])=4</f>
        <v>1</v>
      </c>
      <c r="T133" s="66">
        <f>IF(T_Source[[#This Row],[Select]]=TRUE,MAX($T$1:T132)+1,0)</f>
        <v>132</v>
      </c>
    </row>
    <row r="134" spans="1:20" x14ac:dyDescent="0.55000000000000004">
      <c r="A134" s="63">
        <v>133</v>
      </c>
      <c r="B134" s="63">
        <v>129</v>
      </c>
      <c r="C134" s="63" t="s">
        <v>558</v>
      </c>
      <c r="D134" s="63" t="s">
        <v>599</v>
      </c>
      <c r="E134" s="63" t="s">
        <v>437</v>
      </c>
      <c r="F134" s="63" t="s">
        <v>24</v>
      </c>
      <c r="G134" s="63" t="s">
        <v>600</v>
      </c>
      <c r="H134" s="63" t="s">
        <v>701</v>
      </c>
      <c r="I134" s="63" t="s">
        <v>702</v>
      </c>
      <c r="J134" s="64" t="s">
        <v>1046</v>
      </c>
      <c r="K134" s="63" t="s">
        <v>703</v>
      </c>
      <c r="L134" s="63" t="s">
        <v>704</v>
      </c>
      <c r="M134" s="63" t="s">
        <v>606</v>
      </c>
      <c r="N134" s="63" t="s">
        <v>434</v>
      </c>
      <c r="O134" s="65">
        <f>COUNTIF(Frequencies!A:A,T_Source[[#This Row],[FILTER-1 Topic]])</f>
        <v>1</v>
      </c>
      <c r="P134" s="65">
        <f>COUNTIF(Frequencies!D:D,T_Source[[#This Row],[FILTER-2 Target population]])</f>
        <v>1</v>
      </c>
      <c r="Q134" s="65">
        <f>COUNTIF(Frequencies!G:G,T_Source[[#This Row],[FILTER-3 Data collection level]])</f>
        <v>1</v>
      </c>
      <c r="R134" s="65">
        <f>COUNTIF(Frequencies!J:J,T_Source[[#This Row],[FILTER-4 Intervention Type]])</f>
        <v>1</v>
      </c>
      <c r="S134" s="66" t="b">
        <f>SUM(T_Source[[#This Row],[Select F1]:[Select F4]])=4</f>
        <v>1</v>
      </c>
      <c r="T134" s="66">
        <f>IF(T_Source[[#This Row],[Select]]=TRUE,MAX($T$1:T133)+1,0)</f>
        <v>133</v>
      </c>
    </row>
    <row r="135" spans="1:20" x14ac:dyDescent="0.55000000000000004">
      <c r="A135" s="63">
        <v>134</v>
      </c>
      <c r="B135" s="63">
        <v>130</v>
      </c>
      <c r="C135" s="63" t="s">
        <v>499</v>
      </c>
      <c r="D135" s="63" t="s">
        <v>599</v>
      </c>
      <c r="E135" s="63" t="s">
        <v>437</v>
      </c>
      <c r="F135" s="63" t="s">
        <v>24</v>
      </c>
      <c r="G135" s="63" t="s">
        <v>600</v>
      </c>
      <c r="H135" s="63" t="s">
        <v>705</v>
      </c>
      <c r="I135" s="63" t="s">
        <v>706</v>
      </c>
      <c r="J135" s="64" t="s">
        <v>707</v>
      </c>
      <c r="K135" s="63" t="s">
        <v>708</v>
      </c>
      <c r="L135" s="63" t="s">
        <v>605</v>
      </c>
      <c r="M135" s="63" t="s">
        <v>606</v>
      </c>
      <c r="N135" s="63" t="s">
        <v>434</v>
      </c>
      <c r="O135" s="65">
        <f>COUNTIF(Frequencies!A:A,T_Source[[#This Row],[FILTER-1 Topic]])</f>
        <v>1</v>
      </c>
      <c r="P135" s="65">
        <f>COUNTIF(Frequencies!D:D,T_Source[[#This Row],[FILTER-2 Target population]])</f>
        <v>1</v>
      </c>
      <c r="Q135" s="65">
        <f>COUNTIF(Frequencies!G:G,T_Source[[#This Row],[FILTER-3 Data collection level]])</f>
        <v>1</v>
      </c>
      <c r="R135" s="65">
        <f>COUNTIF(Frequencies!J:J,T_Source[[#This Row],[FILTER-4 Intervention Type]])</f>
        <v>1</v>
      </c>
      <c r="S135" s="66" t="b">
        <f>SUM(T_Source[[#This Row],[Select F1]:[Select F4]])=4</f>
        <v>1</v>
      </c>
      <c r="T135" s="66">
        <f>IF(T_Source[[#This Row],[Select]]=TRUE,MAX($T$1:T134)+1,0)</f>
        <v>134</v>
      </c>
    </row>
    <row r="136" spans="1:20" x14ac:dyDescent="0.55000000000000004">
      <c r="A136" s="63">
        <v>135</v>
      </c>
      <c r="B136" s="63">
        <v>131</v>
      </c>
      <c r="C136" s="63" t="s">
        <v>499</v>
      </c>
      <c r="D136" s="63" t="s">
        <v>599</v>
      </c>
      <c r="E136" s="63" t="s">
        <v>437</v>
      </c>
      <c r="F136" s="63" t="s">
        <v>461</v>
      </c>
      <c r="G136" s="63" t="s">
        <v>600</v>
      </c>
      <c r="H136" s="63" t="s">
        <v>709</v>
      </c>
      <c r="I136" s="63" t="s">
        <v>710</v>
      </c>
      <c r="J136" s="64" t="s">
        <v>711</v>
      </c>
      <c r="K136" s="63" t="s">
        <v>712</v>
      </c>
      <c r="L136" s="63" t="s">
        <v>605</v>
      </c>
      <c r="M136" s="63" t="s">
        <v>606</v>
      </c>
      <c r="N136" s="63" t="s">
        <v>473</v>
      </c>
      <c r="O136" s="65">
        <f>COUNTIF(Frequencies!A:A,T_Source[[#This Row],[FILTER-1 Topic]])</f>
        <v>1</v>
      </c>
      <c r="P136" s="65">
        <f>COUNTIF(Frequencies!D:D,T_Source[[#This Row],[FILTER-2 Target population]])</f>
        <v>1</v>
      </c>
      <c r="Q136" s="65">
        <f>COUNTIF(Frequencies!G:G,T_Source[[#This Row],[FILTER-3 Data collection level]])</f>
        <v>1</v>
      </c>
      <c r="R136" s="65">
        <f>COUNTIF(Frequencies!J:J,T_Source[[#This Row],[FILTER-4 Intervention Type]])</f>
        <v>1</v>
      </c>
      <c r="S136" s="66" t="b">
        <f>SUM(T_Source[[#This Row],[Select F1]:[Select F4]])=4</f>
        <v>1</v>
      </c>
      <c r="T136" s="66">
        <f>IF(T_Source[[#This Row],[Select]]=TRUE,MAX($T$1:T135)+1,0)</f>
        <v>135</v>
      </c>
    </row>
    <row r="137" spans="1:20" x14ac:dyDescent="0.55000000000000004">
      <c r="A137" s="63">
        <v>136</v>
      </c>
      <c r="B137" s="63">
        <v>132</v>
      </c>
      <c r="C137" s="63" t="s">
        <v>499</v>
      </c>
      <c r="D137" s="63" t="s">
        <v>599</v>
      </c>
      <c r="E137" s="63" t="s">
        <v>437</v>
      </c>
      <c r="F137" s="63" t="s">
        <v>461</v>
      </c>
      <c r="G137" s="63" t="s">
        <v>600</v>
      </c>
      <c r="H137" s="63" t="s">
        <v>713</v>
      </c>
      <c r="I137" s="63" t="s">
        <v>714</v>
      </c>
      <c r="J137" s="64" t="s">
        <v>715</v>
      </c>
      <c r="K137" s="63" t="s">
        <v>716</v>
      </c>
      <c r="L137" s="63" t="s">
        <v>605</v>
      </c>
      <c r="M137" s="63" t="s">
        <v>606</v>
      </c>
      <c r="N137" s="63" t="s">
        <v>473</v>
      </c>
      <c r="O137" s="65">
        <f>COUNTIF(Frequencies!A:A,T_Source[[#This Row],[FILTER-1 Topic]])</f>
        <v>1</v>
      </c>
      <c r="P137" s="65">
        <f>COUNTIF(Frequencies!D:D,T_Source[[#This Row],[FILTER-2 Target population]])</f>
        <v>1</v>
      </c>
      <c r="Q137" s="65">
        <f>COUNTIF(Frequencies!G:G,T_Source[[#This Row],[FILTER-3 Data collection level]])</f>
        <v>1</v>
      </c>
      <c r="R137" s="65">
        <f>COUNTIF(Frequencies!J:J,T_Source[[#This Row],[FILTER-4 Intervention Type]])</f>
        <v>1</v>
      </c>
      <c r="S137" s="66" t="b">
        <f>SUM(T_Source[[#This Row],[Select F1]:[Select F4]])=4</f>
        <v>1</v>
      </c>
      <c r="T137" s="66">
        <f>IF(T_Source[[#This Row],[Select]]=TRUE,MAX($T$1:T136)+1,0)</f>
        <v>136</v>
      </c>
    </row>
    <row r="138" spans="1:20" x14ac:dyDescent="0.55000000000000004">
      <c r="A138" s="63">
        <v>137</v>
      </c>
      <c r="B138" s="63">
        <v>133</v>
      </c>
      <c r="C138" s="63" t="s">
        <v>499</v>
      </c>
      <c r="D138" s="63" t="s">
        <v>599</v>
      </c>
      <c r="E138" s="63" t="s">
        <v>437</v>
      </c>
      <c r="F138" s="63" t="s">
        <v>21</v>
      </c>
      <c r="G138" s="63" t="s">
        <v>600</v>
      </c>
      <c r="H138" s="63" t="s">
        <v>717</v>
      </c>
      <c r="I138" s="63" t="s">
        <v>718</v>
      </c>
      <c r="J138" s="64" t="s">
        <v>719</v>
      </c>
      <c r="K138" s="63" t="s">
        <v>720</v>
      </c>
      <c r="L138" s="63" t="s">
        <v>605</v>
      </c>
      <c r="M138" s="63" t="s">
        <v>606</v>
      </c>
      <c r="N138" s="63" t="s">
        <v>473</v>
      </c>
      <c r="O138" s="65">
        <f>COUNTIF(Frequencies!A:A,T_Source[[#This Row],[FILTER-1 Topic]])</f>
        <v>1</v>
      </c>
      <c r="P138" s="65">
        <f>COUNTIF(Frequencies!D:D,T_Source[[#This Row],[FILTER-2 Target population]])</f>
        <v>1</v>
      </c>
      <c r="Q138" s="65">
        <f>COUNTIF(Frequencies!G:G,T_Source[[#This Row],[FILTER-3 Data collection level]])</f>
        <v>1</v>
      </c>
      <c r="R138" s="65">
        <f>COUNTIF(Frequencies!J:J,T_Source[[#This Row],[FILTER-4 Intervention Type]])</f>
        <v>1</v>
      </c>
      <c r="S138" s="66" t="b">
        <f>SUM(T_Source[[#This Row],[Select F1]:[Select F4]])=4</f>
        <v>1</v>
      </c>
      <c r="T138" s="66">
        <f>IF(T_Source[[#This Row],[Select]]=TRUE,MAX($T$1:T137)+1,0)</f>
        <v>137</v>
      </c>
    </row>
    <row r="139" spans="1:20" x14ac:dyDescent="0.55000000000000004">
      <c r="A139" s="63">
        <v>138</v>
      </c>
      <c r="B139" s="63">
        <v>134</v>
      </c>
      <c r="C139" s="63" t="s">
        <v>499</v>
      </c>
      <c r="D139" s="63" t="s">
        <v>599</v>
      </c>
      <c r="E139" s="63" t="s">
        <v>437</v>
      </c>
      <c r="F139" s="63" t="s">
        <v>721</v>
      </c>
      <c r="G139" s="63" t="s">
        <v>600</v>
      </c>
      <c r="H139" s="63" t="s">
        <v>722</v>
      </c>
      <c r="I139" s="63" t="s">
        <v>723</v>
      </c>
      <c r="J139" s="64" t="s">
        <v>724</v>
      </c>
      <c r="K139" s="63" t="s">
        <v>725</v>
      </c>
      <c r="L139" s="63" t="s">
        <v>605</v>
      </c>
      <c r="M139" s="63" t="s">
        <v>606</v>
      </c>
      <c r="N139" s="63" t="s">
        <v>473</v>
      </c>
      <c r="O139" s="65">
        <f>COUNTIF(Frequencies!A:A,T_Source[[#This Row],[FILTER-1 Topic]])</f>
        <v>1</v>
      </c>
      <c r="P139" s="65">
        <f>COUNTIF(Frequencies!D:D,T_Source[[#This Row],[FILTER-2 Target population]])</f>
        <v>1</v>
      </c>
      <c r="Q139" s="65">
        <f>COUNTIF(Frequencies!G:G,T_Source[[#This Row],[FILTER-3 Data collection level]])</f>
        <v>1</v>
      </c>
      <c r="R139" s="65">
        <f>COUNTIF(Frequencies!J:J,T_Source[[#This Row],[FILTER-4 Intervention Type]])</f>
        <v>1</v>
      </c>
      <c r="S139" s="66" t="b">
        <f>SUM(T_Source[[#This Row],[Select F1]:[Select F4]])=4</f>
        <v>1</v>
      </c>
      <c r="T139" s="66">
        <f>IF(T_Source[[#This Row],[Select]]=TRUE,MAX($T$1:T138)+1,0)</f>
        <v>138</v>
      </c>
    </row>
    <row r="140" spans="1:20" x14ac:dyDescent="0.55000000000000004">
      <c r="A140" s="63">
        <v>139</v>
      </c>
      <c r="B140" s="63">
        <v>135</v>
      </c>
      <c r="C140" s="63" t="s">
        <v>466</v>
      </c>
      <c r="D140" s="63" t="s">
        <v>599</v>
      </c>
      <c r="E140" s="63" t="s">
        <v>437</v>
      </c>
      <c r="F140" s="63" t="s">
        <v>461</v>
      </c>
      <c r="G140" s="63" t="s">
        <v>600</v>
      </c>
      <c r="H140" s="63" t="s">
        <v>726</v>
      </c>
      <c r="I140" s="63" t="s">
        <v>727</v>
      </c>
      <c r="J140" s="64" t="s">
        <v>728</v>
      </c>
      <c r="K140" s="63" t="s">
        <v>983</v>
      </c>
      <c r="L140" s="63" t="s">
        <v>605</v>
      </c>
      <c r="M140" s="63" t="s">
        <v>606</v>
      </c>
      <c r="N140" s="63" t="s">
        <v>729</v>
      </c>
      <c r="O140" s="65">
        <f>COUNTIF(Frequencies!A:A,T_Source[[#This Row],[FILTER-1 Topic]])</f>
        <v>1</v>
      </c>
      <c r="P140" s="65">
        <f>COUNTIF(Frequencies!D:D,T_Source[[#This Row],[FILTER-2 Target population]])</f>
        <v>1</v>
      </c>
      <c r="Q140" s="65">
        <f>COUNTIF(Frequencies!G:G,T_Source[[#This Row],[FILTER-3 Data collection level]])</f>
        <v>1</v>
      </c>
      <c r="R140" s="65">
        <f>COUNTIF(Frequencies!J:J,T_Source[[#This Row],[FILTER-4 Intervention Type]])</f>
        <v>1</v>
      </c>
      <c r="S140" s="66" t="b">
        <f>SUM(T_Source[[#This Row],[Select F1]:[Select F4]])=4</f>
        <v>1</v>
      </c>
      <c r="T140" s="66">
        <f>IF(T_Source[[#This Row],[Select]]=TRUE,MAX($T$1:T139)+1,0)</f>
        <v>139</v>
      </c>
    </row>
    <row r="141" spans="1:20" x14ac:dyDescent="0.55000000000000004">
      <c r="A141" s="63">
        <v>140</v>
      </c>
      <c r="B141" s="63">
        <v>136</v>
      </c>
      <c r="C141" s="63" t="s">
        <v>466</v>
      </c>
      <c r="D141" s="63" t="s">
        <v>599</v>
      </c>
      <c r="E141" s="63" t="s">
        <v>437</v>
      </c>
      <c r="F141" s="63" t="s">
        <v>461</v>
      </c>
      <c r="G141" s="63" t="s">
        <v>600</v>
      </c>
      <c r="H141" s="63" t="s">
        <v>730</v>
      </c>
      <c r="I141" s="63" t="s">
        <v>731</v>
      </c>
      <c r="J141" s="64" t="s">
        <v>732</v>
      </c>
      <c r="K141" s="63" t="s">
        <v>733</v>
      </c>
      <c r="L141" s="63" t="s">
        <v>605</v>
      </c>
      <c r="M141" s="63" t="s">
        <v>606</v>
      </c>
      <c r="N141" s="63" t="s">
        <v>729</v>
      </c>
      <c r="O141" s="65">
        <f>COUNTIF(Frequencies!A:A,T_Source[[#This Row],[FILTER-1 Topic]])</f>
        <v>1</v>
      </c>
      <c r="P141" s="65">
        <f>COUNTIF(Frequencies!D:D,T_Source[[#This Row],[FILTER-2 Target population]])</f>
        <v>1</v>
      </c>
      <c r="Q141" s="65">
        <f>COUNTIF(Frequencies!G:G,T_Source[[#This Row],[FILTER-3 Data collection level]])</f>
        <v>1</v>
      </c>
      <c r="R141" s="65">
        <f>COUNTIF(Frequencies!J:J,T_Source[[#This Row],[FILTER-4 Intervention Type]])</f>
        <v>1</v>
      </c>
      <c r="S141" s="66" t="b">
        <f>SUM(T_Source[[#This Row],[Select F1]:[Select F4]])=4</f>
        <v>1</v>
      </c>
      <c r="T141" s="66">
        <f>IF(T_Source[[#This Row],[Select]]=TRUE,MAX($T$1:T140)+1,0)</f>
        <v>140</v>
      </c>
    </row>
    <row r="142" spans="1:20" x14ac:dyDescent="0.55000000000000004">
      <c r="A142" s="63">
        <v>141</v>
      </c>
      <c r="B142" s="63">
        <v>137</v>
      </c>
      <c r="C142" s="63" t="s">
        <v>734</v>
      </c>
      <c r="D142" s="63" t="s">
        <v>735</v>
      </c>
      <c r="E142" s="63" t="s">
        <v>437</v>
      </c>
      <c r="F142" s="63" t="s">
        <v>461</v>
      </c>
      <c r="G142" s="63" t="s">
        <v>736</v>
      </c>
      <c r="H142" s="63" t="s">
        <v>737</v>
      </c>
      <c r="I142" s="63" t="s">
        <v>738</v>
      </c>
      <c r="J142" s="64" t="s">
        <v>739</v>
      </c>
      <c r="K142" s="63" t="s">
        <v>740</v>
      </c>
      <c r="L142" s="63" t="s">
        <v>741</v>
      </c>
      <c r="M142" s="63" t="s">
        <v>742</v>
      </c>
      <c r="N142" s="63" t="s">
        <v>473</v>
      </c>
      <c r="O142" s="65">
        <f>COUNTIF(Frequencies!A:A,T_Source[[#This Row],[FILTER-1 Topic]])</f>
        <v>1</v>
      </c>
      <c r="P142" s="65">
        <f>COUNTIF(Frequencies!D:D,T_Source[[#This Row],[FILTER-2 Target population]])</f>
        <v>1</v>
      </c>
      <c r="Q142" s="65">
        <f>COUNTIF(Frequencies!G:G,T_Source[[#This Row],[FILTER-3 Data collection level]])</f>
        <v>1</v>
      </c>
      <c r="R142" s="65">
        <f>COUNTIF(Frequencies!J:J,T_Source[[#This Row],[FILTER-4 Intervention Type]])</f>
        <v>1</v>
      </c>
      <c r="S142" s="66" t="b">
        <f>SUM(T_Source[[#This Row],[Select F1]:[Select F4]])=4</f>
        <v>1</v>
      </c>
      <c r="T142" s="66">
        <f>IF(T_Source[[#This Row],[Select]]=TRUE,MAX($T$1:T141)+1,0)</f>
        <v>141</v>
      </c>
    </row>
    <row r="143" spans="1:20" x14ac:dyDescent="0.55000000000000004">
      <c r="A143" s="63">
        <v>142</v>
      </c>
      <c r="B143" s="63">
        <v>138</v>
      </c>
      <c r="C143" s="63" t="s">
        <v>734</v>
      </c>
      <c r="D143" s="63" t="s">
        <v>735</v>
      </c>
      <c r="E143" s="63" t="s">
        <v>437</v>
      </c>
      <c r="F143" s="63" t="s">
        <v>461</v>
      </c>
      <c r="G143" s="63" t="s">
        <v>736</v>
      </c>
      <c r="H143" s="63" t="s">
        <v>743</v>
      </c>
      <c r="I143" s="63" t="s">
        <v>744</v>
      </c>
      <c r="J143" s="64" t="s">
        <v>745</v>
      </c>
      <c r="K143" s="63" t="s">
        <v>746</v>
      </c>
      <c r="L143" s="63" t="s">
        <v>741</v>
      </c>
      <c r="M143" s="63" t="s">
        <v>742</v>
      </c>
      <c r="N143" s="63" t="s">
        <v>473</v>
      </c>
      <c r="O143" s="65">
        <f>COUNTIF(Frequencies!A:A,T_Source[[#This Row],[FILTER-1 Topic]])</f>
        <v>1</v>
      </c>
      <c r="P143" s="65">
        <f>COUNTIF(Frequencies!D:D,T_Source[[#This Row],[FILTER-2 Target population]])</f>
        <v>1</v>
      </c>
      <c r="Q143" s="65">
        <f>COUNTIF(Frequencies!G:G,T_Source[[#This Row],[FILTER-3 Data collection level]])</f>
        <v>1</v>
      </c>
      <c r="R143" s="65">
        <f>COUNTIF(Frequencies!J:J,T_Source[[#This Row],[FILTER-4 Intervention Type]])</f>
        <v>1</v>
      </c>
      <c r="S143" s="66" t="b">
        <f>SUM(T_Source[[#This Row],[Select F1]:[Select F4]])=4</f>
        <v>1</v>
      </c>
      <c r="T143" s="66">
        <f>IF(T_Source[[#This Row],[Select]]=TRUE,MAX($T$1:T142)+1,0)</f>
        <v>142</v>
      </c>
    </row>
    <row r="144" spans="1:20" x14ac:dyDescent="0.55000000000000004">
      <c r="A144" s="63">
        <v>143</v>
      </c>
      <c r="B144" s="63">
        <v>139</v>
      </c>
      <c r="C144" s="63" t="s">
        <v>734</v>
      </c>
      <c r="D144" s="63" t="s">
        <v>735</v>
      </c>
      <c r="E144" s="63" t="s">
        <v>437</v>
      </c>
      <c r="F144" s="63" t="s">
        <v>461</v>
      </c>
      <c r="G144" s="63" t="s">
        <v>736</v>
      </c>
      <c r="H144" s="63" t="s">
        <v>747</v>
      </c>
      <c r="I144" s="63" t="s">
        <v>748</v>
      </c>
      <c r="J144" s="64" t="s">
        <v>749</v>
      </c>
      <c r="K144" s="63" t="s">
        <v>750</v>
      </c>
      <c r="L144" s="63" t="s">
        <v>741</v>
      </c>
      <c r="M144" s="63" t="s">
        <v>742</v>
      </c>
      <c r="N144" s="63" t="s">
        <v>473</v>
      </c>
      <c r="O144" s="65">
        <f>COUNTIF(Frequencies!A:A,T_Source[[#This Row],[FILTER-1 Topic]])</f>
        <v>1</v>
      </c>
      <c r="P144" s="65">
        <f>COUNTIF(Frequencies!D:D,T_Source[[#This Row],[FILTER-2 Target population]])</f>
        <v>1</v>
      </c>
      <c r="Q144" s="65">
        <f>COUNTIF(Frequencies!G:G,T_Source[[#This Row],[FILTER-3 Data collection level]])</f>
        <v>1</v>
      </c>
      <c r="R144" s="65">
        <f>COUNTIF(Frequencies!J:J,T_Source[[#This Row],[FILTER-4 Intervention Type]])</f>
        <v>1</v>
      </c>
      <c r="S144" s="66" t="b">
        <f>SUM(T_Source[[#This Row],[Select F1]:[Select F4]])=4</f>
        <v>1</v>
      </c>
      <c r="T144" s="66">
        <f>IF(T_Source[[#This Row],[Select]]=TRUE,MAX($T$1:T143)+1,0)</f>
        <v>143</v>
      </c>
    </row>
    <row r="145" spans="1:20" x14ac:dyDescent="0.55000000000000004">
      <c r="A145" s="63">
        <v>144</v>
      </c>
      <c r="B145" s="63">
        <v>140</v>
      </c>
      <c r="C145" s="63" t="s">
        <v>734</v>
      </c>
      <c r="D145" s="63" t="s">
        <v>735</v>
      </c>
      <c r="E145" s="63" t="s">
        <v>437</v>
      </c>
      <c r="F145" s="63" t="s">
        <v>594</v>
      </c>
      <c r="G145" s="63" t="s">
        <v>736</v>
      </c>
      <c r="H145" s="63" t="s">
        <v>751</v>
      </c>
      <c r="I145" s="63" t="s">
        <v>984</v>
      </c>
      <c r="J145" s="64" t="s">
        <v>752</v>
      </c>
      <c r="K145" s="63" t="s">
        <v>985</v>
      </c>
      <c r="L145" s="63" t="s">
        <v>753</v>
      </c>
      <c r="M145" s="63" t="s">
        <v>742</v>
      </c>
      <c r="N145" s="63" t="s">
        <v>473</v>
      </c>
      <c r="O145" s="65">
        <f>COUNTIF(Frequencies!A:A,T_Source[[#This Row],[FILTER-1 Topic]])</f>
        <v>1</v>
      </c>
      <c r="P145" s="65">
        <f>COUNTIF(Frequencies!D:D,T_Source[[#This Row],[FILTER-2 Target population]])</f>
        <v>1</v>
      </c>
      <c r="Q145" s="65">
        <f>COUNTIF(Frequencies!G:G,T_Source[[#This Row],[FILTER-3 Data collection level]])</f>
        <v>1</v>
      </c>
      <c r="R145" s="65">
        <f>COUNTIF(Frequencies!J:J,T_Source[[#This Row],[FILTER-4 Intervention Type]])</f>
        <v>1</v>
      </c>
      <c r="S145" s="66" t="b">
        <f>SUM(T_Source[[#This Row],[Select F1]:[Select F4]])=4</f>
        <v>1</v>
      </c>
      <c r="T145" s="66">
        <f>IF(T_Source[[#This Row],[Select]]=TRUE,MAX($T$1:T144)+1,0)</f>
        <v>144</v>
      </c>
    </row>
    <row r="146" spans="1:20" x14ac:dyDescent="0.55000000000000004">
      <c r="A146" s="63">
        <v>145</v>
      </c>
      <c r="B146" s="63">
        <v>141</v>
      </c>
      <c r="C146" s="63" t="s">
        <v>734</v>
      </c>
      <c r="D146" s="63" t="s">
        <v>735</v>
      </c>
      <c r="E146" s="63" t="s">
        <v>437</v>
      </c>
      <c r="F146" s="63" t="s">
        <v>594</v>
      </c>
      <c r="G146" s="63" t="s">
        <v>736</v>
      </c>
      <c r="H146" s="63" t="s">
        <v>754</v>
      </c>
      <c r="I146" s="63" t="s">
        <v>986</v>
      </c>
      <c r="J146" s="64" t="s">
        <v>755</v>
      </c>
      <c r="K146" s="63" t="s">
        <v>987</v>
      </c>
      <c r="L146" s="63" t="s">
        <v>756</v>
      </c>
      <c r="M146" s="63" t="s">
        <v>742</v>
      </c>
      <c r="N146" s="63" t="s">
        <v>473</v>
      </c>
      <c r="O146" s="65">
        <f>COUNTIF(Frequencies!A:A,T_Source[[#This Row],[FILTER-1 Topic]])</f>
        <v>1</v>
      </c>
      <c r="P146" s="65">
        <f>COUNTIF(Frequencies!D:D,T_Source[[#This Row],[FILTER-2 Target population]])</f>
        <v>1</v>
      </c>
      <c r="Q146" s="65">
        <f>COUNTIF(Frequencies!G:G,T_Source[[#This Row],[FILTER-3 Data collection level]])</f>
        <v>1</v>
      </c>
      <c r="R146" s="65">
        <f>COUNTIF(Frequencies!J:J,T_Source[[#This Row],[FILTER-4 Intervention Type]])</f>
        <v>1</v>
      </c>
      <c r="S146" s="66" t="b">
        <f>SUM(T_Source[[#This Row],[Select F1]:[Select F4]])=4</f>
        <v>1</v>
      </c>
      <c r="T146" s="66">
        <f>IF(T_Source[[#This Row],[Select]]=TRUE,MAX($T$1:T145)+1,0)</f>
        <v>145</v>
      </c>
    </row>
    <row r="147" spans="1:20" x14ac:dyDescent="0.55000000000000004">
      <c r="A147" s="63">
        <v>146</v>
      </c>
      <c r="B147" s="63">
        <v>142</v>
      </c>
      <c r="C147" s="63" t="s">
        <v>734</v>
      </c>
      <c r="D147" s="63" t="s">
        <v>735</v>
      </c>
      <c r="E147" s="63" t="s">
        <v>437</v>
      </c>
      <c r="F147" s="63" t="s">
        <v>594</v>
      </c>
      <c r="G147" s="63" t="s">
        <v>736</v>
      </c>
      <c r="H147" s="63" t="s">
        <v>757</v>
      </c>
      <c r="I147" s="63" t="s">
        <v>988</v>
      </c>
      <c r="J147" s="64" t="s">
        <v>758</v>
      </c>
      <c r="K147" s="63" t="s">
        <v>989</v>
      </c>
      <c r="L147" s="63" t="s">
        <v>756</v>
      </c>
      <c r="M147" s="63" t="s">
        <v>742</v>
      </c>
      <c r="N147" s="63" t="s">
        <v>473</v>
      </c>
      <c r="O147" s="65">
        <f>COUNTIF(Frequencies!A:A,T_Source[[#This Row],[FILTER-1 Topic]])</f>
        <v>1</v>
      </c>
      <c r="P147" s="65">
        <f>COUNTIF(Frequencies!D:D,T_Source[[#This Row],[FILTER-2 Target population]])</f>
        <v>1</v>
      </c>
      <c r="Q147" s="65">
        <f>COUNTIF(Frequencies!G:G,T_Source[[#This Row],[FILTER-3 Data collection level]])</f>
        <v>1</v>
      </c>
      <c r="R147" s="65">
        <f>COUNTIF(Frequencies!J:J,T_Source[[#This Row],[FILTER-4 Intervention Type]])</f>
        <v>1</v>
      </c>
      <c r="S147" s="66" t="b">
        <f>SUM(T_Source[[#This Row],[Select F1]:[Select F4]])=4</f>
        <v>1</v>
      </c>
      <c r="T147" s="66">
        <f>IF(T_Source[[#This Row],[Select]]=TRUE,MAX($T$1:T146)+1,0)</f>
        <v>146</v>
      </c>
    </row>
    <row r="148" spans="1:20" x14ac:dyDescent="0.55000000000000004">
      <c r="A148" s="63">
        <v>147</v>
      </c>
      <c r="B148" s="63">
        <v>143</v>
      </c>
      <c r="C148" s="63" t="s">
        <v>734</v>
      </c>
      <c r="D148" s="63" t="s">
        <v>735</v>
      </c>
      <c r="E148" s="63" t="s">
        <v>437</v>
      </c>
      <c r="F148" s="63" t="s">
        <v>594</v>
      </c>
      <c r="G148" s="63" t="s">
        <v>736</v>
      </c>
      <c r="H148" s="63" t="s">
        <v>759</v>
      </c>
      <c r="I148" s="63" t="s">
        <v>760</v>
      </c>
      <c r="J148" s="64" t="s">
        <v>761</v>
      </c>
      <c r="K148" s="63" t="s">
        <v>762</v>
      </c>
      <c r="L148" s="63" t="s">
        <v>763</v>
      </c>
      <c r="M148" s="63" t="s">
        <v>742</v>
      </c>
      <c r="N148" s="63" t="s">
        <v>341</v>
      </c>
      <c r="O148" s="65">
        <f>COUNTIF(Frequencies!A:A,T_Source[[#This Row],[FILTER-1 Topic]])</f>
        <v>1</v>
      </c>
      <c r="P148" s="65">
        <f>COUNTIF(Frequencies!D:D,T_Source[[#This Row],[FILTER-2 Target population]])</f>
        <v>1</v>
      </c>
      <c r="Q148" s="65">
        <f>COUNTIF(Frequencies!G:G,T_Source[[#This Row],[FILTER-3 Data collection level]])</f>
        <v>1</v>
      </c>
      <c r="R148" s="65">
        <f>COUNTIF(Frequencies!J:J,T_Source[[#This Row],[FILTER-4 Intervention Type]])</f>
        <v>1</v>
      </c>
      <c r="S148" s="66" t="b">
        <f>SUM(T_Source[[#This Row],[Select F1]:[Select F4]])=4</f>
        <v>1</v>
      </c>
      <c r="T148" s="66">
        <f>IF(T_Source[[#This Row],[Select]]=TRUE,MAX($T$1:T147)+1,0)</f>
        <v>147</v>
      </c>
    </row>
    <row r="149" spans="1:20" x14ac:dyDescent="0.55000000000000004">
      <c r="A149" s="63">
        <v>148</v>
      </c>
      <c r="B149" s="63">
        <v>144</v>
      </c>
      <c r="C149" s="63" t="s">
        <v>764</v>
      </c>
      <c r="D149" s="63" t="s">
        <v>735</v>
      </c>
      <c r="E149" s="63" t="s">
        <v>437</v>
      </c>
      <c r="F149" s="63" t="s">
        <v>461</v>
      </c>
      <c r="G149" s="63" t="s">
        <v>736</v>
      </c>
      <c r="H149" s="63" t="s">
        <v>765</v>
      </c>
      <c r="I149" s="63" t="s">
        <v>766</v>
      </c>
      <c r="J149" s="64" t="s">
        <v>767</v>
      </c>
      <c r="K149" s="63" t="s">
        <v>768</v>
      </c>
      <c r="L149" s="63" t="s">
        <v>769</v>
      </c>
      <c r="M149" s="63" t="s">
        <v>742</v>
      </c>
      <c r="N149" s="63" t="s">
        <v>473</v>
      </c>
      <c r="O149" s="65">
        <f>COUNTIF(Frequencies!A:A,T_Source[[#This Row],[FILTER-1 Topic]])</f>
        <v>1</v>
      </c>
      <c r="P149" s="65">
        <f>COUNTIF(Frequencies!D:D,T_Source[[#This Row],[FILTER-2 Target population]])</f>
        <v>1</v>
      </c>
      <c r="Q149" s="65">
        <f>COUNTIF(Frequencies!G:G,T_Source[[#This Row],[FILTER-3 Data collection level]])</f>
        <v>1</v>
      </c>
      <c r="R149" s="65">
        <f>COUNTIF(Frequencies!J:J,T_Source[[#This Row],[FILTER-4 Intervention Type]])</f>
        <v>1</v>
      </c>
      <c r="S149" s="66" t="b">
        <f>SUM(T_Source[[#This Row],[Select F1]:[Select F4]])=4</f>
        <v>1</v>
      </c>
      <c r="T149" s="66">
        <f>IF(T_Source[[#This Row],[Select]]=TRUE,MAX($T$1:T148)+1,0)</f>
        <v>148</v>
      </c>
    </row>
    <row r="150" spans="1:20" x14ac:dyDescent="0.55000000000000004">
      <c r="A150" s="63">
        <v>149</v>
      </c>
      <c r="B150" s="63">
        <v>145</v>
      </c>
      <c r="C150" s="63" t="s">
        <v>764</v>
      </c>
      <c r="D150" s="63" t="s">
        <v>735</v>
      </c>
      <c r="E150" s="63" t="s">
        <v>437</v>
      </c>
      <c r="F150" s="63" t="s">
        <v>461</v>
      </c>
      <c r="G150" s="63" t="s">
        <v>736</v>
      </c>
      <c r="H150" s="63" t="s">
        <v>770</v>
      </c>
      <c r="I150" s="63" t="s">
        <v>771</v>
      </c>
      <c r="J150" s="64" t="s">
        <v>772</v>
      </c>
      <c r="K150" s="63" t="s">
        <v>773</v>
      </c>
      <c r="L150" s="63" t="s">
        <v>774</v>
      </c>
      <c r="M150" s="63" t="s">
        <v>742</v>
      </c>
      <c r="N150" s="63" t="s">
        <v>473</v>
      </c>
      <c r="O150" s="65">
        <f>COUNTIF(Frequencies!A:A,T_Source[[#This Row],[FILTER-1 Topic]])</f>
        <v>1</v>
      </c>
      <c r="P150" s="65">
        <f>COUNTIF(Frequencies!D:D,T_Source[[#This Row],[FILTER-2 Target population]])</f>
        <v>1</v>
      </c>
      <c r="Q150" s="65">
        <f>COUNTIF(Frequencies!G:G,T_Source[[#This Row],[FILTER-3 Data collection level]])</f>
        <v>1</v>
      </c>
      <c r="R150" s="65">
        <f>COUNTIF(Frequencies!J:J,T_Source[[#This Row],[FILTER-4 Intervention Type]])</f>
        <v>1</v>
      </c>
      <c r="S150" s="66" t="b">
        <f>SUM(T_Source[[#This Row],[Select F1]:[Select F4]])=4</f>
        <v>1</v>
      </c>
      <c r="T150" s="66">
        <f>IF(T_Source[[#This Row],[Select]]=TRUE,MAX($T$1:T149)+1,0)</f>
        <v>149</v>
      </c>
    </row>
    <row r="151" spans="1:20" x14ac:dyDescent="0.55000000000000004">
      <c r="A151" s="63">
        <v>150</v>
      </c>
      <c r="B151" s="63">
        <v>146</v>
      </c>
      <c r="C151" s="63" t="s">
        <v>764</v>
      </c>
      <c r="D151" s="63" t="s">
        <v>735</v>
      </c>
      <c r="E151" s="63" t="s">
        <v>437</v>
      </c>
      <c r="F151" s="63" t="s">
        <v>461</v>
      </c>
      <c r="G151" s="63" t="s">
        <v>736</v>
      </c>
      <c r="H151" s="63" t="s">
        <v>775</v>
      </c>
      <c r="I151" s="63" t="s">
        <v>776</v>
      </c>
      <c r="J151" s="64" t="s">
        <v>772</v>
      </c>
      <c r="K151" s="63" t="s">
        <v>777</v>
      </c>
      <c r="L151" s="63" t="s">
        <v>774</v>
      </c>
      <c r="M151" s="63" t="s">
        <v>742</v>
      </c>
      <c r="N151" s="63" t="s">
        <v>473</v>
      </c>
      <c r="O151" s="65">
        <f>COUNTIF(Frequencies!A:A,T_Source[[#This Row],[FILTER-1 Topic]])</f>
        <v>1</v>
      </c>
      <c r="P151" s="65">
        <f>COUNTIF(Frequencies!D:D,T_Source[[#This Row],[FILTER-2 Target population]])</f>
        <v>1</v>
      </c>
      <c r="Q151" s="65">
        <f>COUNTIF(Frequencies!G:G,T_Source[[#This Row],[FILTER-3 Data collection level]])</f>
        <v>1</v>
      </c>
      <c r="R151" s="65">
        <f>COUNTIF(Frequencies!J:J,T_Source[[#This Row],[FILTER-4 Intervention Type]])</f>
        <v>1</v>
      </c>
      <c r="S151" s="66" t="b">
        <f>SUM(T_Source[[#This Row],[Select F1]:[Select F4]])=4</f>
        <v>1</v>
      </c>
      <c r="T151" s="66">
        <f>IF(T_Source[[#This Row],[Select]]=TRUE,MAX($T$1:T150)+1,0)</f>
        <v>150</v>
      </c>
    </row>
    <row r="152" spans="1:20" x14ac:dyDescent="0.55000000000000004">
      <c r="A152" s="63">
        <v>151</v>
      </c>
      <c r="B152" s="63">
        <v>147</v>
      </c>
      <c r="C152" s="63" t="s">
        <v>764</v>
      </c>
      <c r="D152" s="63" t="s">
        <v>735</v>
      </c>
      <c r="E152" s="63" t="s">
        <v>437</v>
      </c>
      <c r="F152" s="63" t="s">
        <v>461</v>
      </c>
      <c r="G152" s="63" t="s">
        <v>736</v>
      </c>
      <c r="H152" s="63" t="s">
        <v>778</v>
      </c>
      <c r="I152" s="63" t="s">
        <v>990</v>
      </c>
      <c r="J152" s="64" t="s">
        <v>772</v>
      </c>
      <c r="K152" s="63" t="s">
        <v>779</v>
      </c>
      <c r="L152" s="63" t="s">
        <v>780</v>
      </c>
      <c r="M152" s="63" t="s">
        <v>742</v>
      </c>
      <c r="N152" s="63" t="s">
        <v>473</v>
      </c>
      <c r="O152" s="65">
        <f>COUNTIF(Frequencies!A:A,T_Source[[#This Row],[FILTER-1 Topic]])</f>
        <v>1</v>
      </c>
      <c r="P152" s="65">
        <f>COUNTIF(Frequencies!D:D,T_Source[[#This Row],[FILTER-2 Target population]])</f>
        <v>1</v>
      </c>
      <c r="Q152" s="65">
        <f>COUNTIF(Frequencies!G:G,T_Source[[#This Row],[FILTER-3 Data collection level]])</f>
        <v>1</v>
      </c>
      <c r="R152" s="65">
        <f>COUNTIF(Frequencies!J:J,T_Source[[#This Row],[FILTER-4 Intervention Type]])</f>
        <v>1</v>
      </c>
      <c r="S152" s="66" t="b">
        <f>SUM(T_Source[[#This Row],[Select F1]:[Select F4]])=4</f>
        <v>1</v>
      </c>
      <c r="T152" s="66">
        <f>IF(T_Source[[#This Row],[Select]]=TRUE,MAX($T$1:T151)+1,0)</f>
        <v>151</v>
      </c>
    </row>
    <row r="153" spans="1:20" x14ac:dyDescent="0.55000000000000004">
      <c r="A153" s="63">
        <v>152</v>
      </c>
      <c r="B153" s="63">
        <v>148</v>
      </c>
      <c r="C153" s="63" t="s">
        <v>764</v>
      </c>
      <c r="D153" s="63" t="s">
        <v>781</v>
      </c>
      <c r="E153" s="63" t="s">
        <v>437</v>
      </c>
      <c r="F153" s="63" t="s">
        <v>594</v>
      </c>
      <c r="G153" s="63" t="s">
        <v>736</v>
      </c>
      <c r="H153" s="63" t="s">
        <v>782</v>
      </c>
      <c r="I153" s="63" t="s">
        <v>991</v>
      </c>
      <c r="J153" s="64" t="s">
        <v>783</v>
      </c>
      <c r="K153" s="63" t="s">
        <v>992</v>
      </c>
      <c r="L153" s="63" t="s">
        <v>753</v>
      </c>
      <c r="M153" s="63" t="s">
        <v>742</v>
      </c>
      <c r="N153" s="63" t="s">
        <v>473</v>
      </c>
      <c r="O153" s="65">
        <f>COUNTIF(Frequencies!A:A,T_Source[[#This Row],[FILTER-1 Topic]])</f>
        <v>1</v>
      </c>
      <c r="P153" s="65">
        <f>COUNTIF(Frequencies!D:D,T_Source[[#This Row],[FILTER-2 Target population]])</f>
        <v>1</v>
      </c>
      <c r="Q153" s="65">
        <f>COUNTIF(Frequencies!G:G,T_Source[[#This Row],[FILTER-3 Data collection level]])</f>
        <v>1</v>
      </c>
      <c r="R153" s="65">
        <f>COUNTIF(Frequencies!J:J,T_Source[[#This Row],[FILTER-4 Intervention Type]])</f>
        <v>1</v>
      </c>
      <c r="S153" s="66" t="b">
        <f>SUM(T_Source[[#This Row],[Select F1]:[Select F4]])=4</f>
        <v>1</v>
      </c>
      <c r="T153" s="66">
        <f>IF(T_Source[[#This Row],[Select]]=TRUE,MAX($T$1:T152)+1,0)</f>
        <v>152</v>
      </c>
    </row>
    <row r="154" spans="1:20" x14ac:dyDescent="0.55000000000000004">
      <c r="A154" s="63">
        <v>153</v>
      </c>
      <c r="B154" s="63">
        <v>149</v>
      </c>
      <c r="C154" s="63" t="s">
        <v>764</v>
      </c>
      <c r="D154" s="63" t="s">
        <v>781</v>
      </c>
      <c r="E154" s="63" t="s">
        <v>437</v>
      </c>
      <c r="F154" s="63" t="s">
        <v>594</v>
      </c>
      <c r="G154" s="63" t="s">
        <v>736</v>
      </c>
      <c r="H154" s="63" t="s">
        <v>784</v>
      </c>
      <c r="I154" s="63" t="s">
        <v>993</v>
      </c>
      <c r="J154" s="64" t="s">
        <v>785</v>
      </c>
      <c r="K154" s="63" t="s">
        <v>994</v>
      </c>
      <c r="L154" s="63" t="s">
        <v>753</v>
      </c>
      <c r="M154" s="63" t="s">
        <v>742</v>
      </c>
      <c r="N154" s="63" t="s">
        <v>473</v>
      </c>
      <c r="O154" s="65">
        <f>COUNTIF(Frequencies!A:A,T_Source[[#This Row],[FILTER-1 Topic]])</f>
        <v>1</v>
      </c>
      <c r="P154" s="65">
        <f>COUNTIF(Frequencies!D:D,T_Source[[#This Row],[FILTER-2 Target population]])</f>
        <v>1</v>
      </c>
      <c r="Q154" s="65">
        <f>COUNTIF(Frequencies!G:G,T_Source[[#This Row],[FILTER-3 Data collection level]])</f>
        <v>1</v>
      </c>
      <c r="R154" s="65">
        <f>COUNTIF(Frequencies!J:J,T_Source[[#This Row],[FILTER-4 Intervention Type]])</f>
        <v>1</v>
      </c>
      <c r="S154" s="66" t="b">
        <f>SUM(T_Source[[#This Row],[Select F1]:[Select F4]])=4</f>
        <v>1</v>
      </c>
      <c r="T154" s="66">
        <f>IF(T_Source[[#This Row],[Select]]=TRUE,MAX($T$1:T153)+1,0)</f>
        <v>153</v>
      </c>
    </row>
    <row r="155" spans="1:20" x14ac:dyDescent="0.55000000000000004">
      <c r="A155" s="63">
        <v>154</v>
      </c>
      <c r="B155" s="63">
        <v>150</v>
      </c>
      <c r="C155" s="63" t="s">
        <v>764</v>
      </c>
      <c r="D155" s="63" t="s">
        <v>781</v>
      </c>
      <c r="E155" s="63" t="s">
        <v>437</v>
      </c>
      <c r="F155" s="63" t="s">
        <v>594</v>
      </c>
      <c r="G155" s="63" t="s">
        <v>736</v>
      </c>
      <c r="H155" s="63" t="s">
        <v>786</v>
      </c>
      <c r="I155" s="63" t="s">
        <v>995</v>
      </c>
      <c r="J155" s="64" t="s">
        <v>787</v>
      </c>
      <c r="K155" s="63" t="s">
        <v>996</v>
      </c>
      <c r="L155" s="63" t="s">
        <v>753</v>
      </c>
      <c r="M155" s="63" t="s">
        <v>742</v>
      </c>
      <c r="N155" s="63" t="s">
        <v>473</v>
      </c>
      <c r="O155" s="65">
        <f>COUNTIF(Frequencies!A:A,T_Source[[#This Row],[FILTER-1 Topic]])</f>
        <v>1</v>
      </c>
      <c r="P155" s="65">
        <f>COUNTIF(Frequencies!D:D,T_Source[[#This Row],[FILTER-2 Target population]])</f>
        <v>1</v>
      </c>
      <c r="Q155" s="65">
        <f>COUNTIF(Frequencies!G:G,T_Source[[#This Row],[FILTER-3 Data collection level]])</f>
        <v>1</v>
      </c>
      <c r="R155" s="65">
        <f>COUNTIF(Frequencies!J:J,T_Source[[#This Row],[FILTER-4 Intervention Type]])</f>
        <v>1</v>
      </c>
      <c r="S155" s="66" t="b">
        <f>SUM(T_Source[[#This Row],[Select F1]:[Select F4]])=4</f>
        <v>1</v>
      </c>
      <c r="T155" s="66">
        <f>IF(T_Source[[#This Row],[Select]]=TRUE,MAX($T$1:T154)+1,0)</f>
        <v>154</v>
      </c>
    </row>
    <row r="156" spans="1:20" x14ac:dyDescent="0.55000000000000004">
      <c r="A156" s="63">
        <v>155</v>
      </c>
      <c r="B156" s="63">
        <v>151</v>
      </c>
      <c r="C156" s="63" t="s">
        <v>764</v>
      </c>
      <c r="D156" s="63" t="s">
        <v>781</v>
      </c>
      <c r="E156" s="63" t="s">
        <v>437</v>
      </c>
      <c r="F156" s="63" t="s">
        <v>594</v>
      </c>
      <c r="G156" s="63" t="s">
        <v>736</v>
      </c>
      <c r="H156" s="63" t="s">
        <v>788</v>
      </c>
      <c r="I156" s="63" t="s">
        <v>997</v>
      </c>
      <c r="J156" s="64" t="s">
        <v>789</v>
      </c>
      <c r="K156" s="63" t="s">
        <v>998</v>
      </c>
      <c r="L156" s="63" t="s">
        <v>753</v>
      </c>
      <c r="M156" s="63" t="s">
        <v>742</v>
      </c>
      <c r="N156" s="63" t="s">
        <v>473</v>
      </c>
      <c r="O156" s="65">
        <f>COUNTIF(Frequencies!A:A,T_Source[[#This Row],[FILTER-1 Topic]])</f>
        <v>1</v>
      </c>
      <c r="P156" s="65">
        <f>COUNTIF(Frequencies!D:D,T_Source[[#This Row],[FILTER-2 Target population]])</f>
        <v>1</v>
      </c>
      <c r="Q156" s="65">
        <f>COUNTIF(Frequencies!G:G,T_Source[[#This Row],[FILTER-3 Data collection level]])</f>
        <v>1</v>
      </c>
      <c r="R156" s="65">
        <f>COUNTIF(Frequencies!J:J,T_Source[[#This Row],[FILTER-4 Intervention Type]])</f>
        <v>1</v>
      </c>
      <c r="S156" s="66" t="b">
        <f>SUM(T_Source[[#This Row],[Select F1]:[Select F4]])=4</f>
        <v>1</v>
      </c>
      <c r="T156" s="66">
        <f>IF(T_Source[[#This Row],[Select]]=TRUE,MAX($T$1:T155)+1,0)</f>
        <v>155</v>
      </c>
    </row>
    <row r="157" spans="1:20" x14ac:dyDescent="0.55000000000000004">
      <c r="A157" s="63">
        <v>156</v>
      </c>
      <c r="B157" s="63">
        <v>152</v>
      </c>
      <c r="C157" s="63" t="s">
        <v>764</v>
      </c>
      <c r="D157" s="63" t="s">
        <v>781</v>
      </c>
      <c r="E157" s="63" t="s">
        <v>437</v>
      </c>
      <c r="F157" s="63" t="s">
        <v>594</v>
      </c>
      <c r="G157" s="63" t="s">
        <v>736</v>
      </c>
      <c r="H157" s="63" t="s">
        <v>790</v>
      </c>
      <c r="I157" s="63" t="s">
        <v>999</v>
      </c>
      <c r="J157" s="64" t="s">
        <v>791</v>
      </c>
      <c r="K157" s="63" t="s">
        <v>1000</v>
      </c>
      <c r="L157" s="63" t="s">
        <v>753</v>
      </c>
      <c r="M157" s="63" t="s">
        <v>742</v>
      </c>
      <c r="N157" s="63" t="s">
        <v>473</v>
      </c>
      <c r="O157" s="65">
        <f>COUNTIF(Frequencies!A:A,T_Source[[#This Row],[FILTER-1 Topic]])</f>
        <v>1</v>
      </c>
      <c r="P157" s="65">
        <f>COUNTIF(Frequencies!D:D,T_Source[[#This Row],[FILTER-2 Target population]])</f>
        <v>1</v>
      </c>
      <c r="Q157" s="65">
        <f>COUNTIF(Frequencies!G:G,T_Source[[#This Row],[FILTER-3 Data collection level]])</f>
        <v>1</v>
      </c>
      <c r="R157" s="65">
        <f>COUNTIF(Frequencies!J:J,T_Source[[#This Row],[FILTER-4 Intervention Type]])</f>
        <v>1</v>
      </c>
      <c r="S157" s="66" t="b">
        <f>SUM(T_Source[[#This Row],[Select F1]:[Select F4]])=4</f>
        <v>1</v>
      </c>
      <c r="T157" s="66">
        <f>IF(T_Source[[#This Row],[Select]]=TRUE,MAX($T$1:T156)+1,0)</f>
        <v>156</v>
      </c>
    </row>
    <row r="158" spans="1:20" x14ac:dyDescent="0.55000000000000004">
      <c r="A158" s="63">
        <v>157</v>
      </c>
      <c r="B158" s="63">
        <v>153</v>
      </c>
      <c r="C158" s="63" t="s">
        <v>764</v>
      </c>
      <c r="D158" s="63" t="s">
        <v>781</v>
      </c>
      <c r="E158" s="63" t="s">
        <v>437</v>
      </c>
      <c r="F158" s="63" t="s">
        <v>21</v>
      </c>
      <c r="G158" s="63" t="s">
        <v>736</v>
      </c>
      <c r="H158" s="63" t="s">
        <v>792</v>
      </c>
      <c r="I158" s="63" t="s">
        <v>1001</v>
      </c>
      <c r="J158" s="64" t="s">
        <v>793</v>
      </c>
      <c r="K158" s="63" t="s">
        <v>1002</v>
      </c>
      <c r="L158" s="63" t="s">
        <v>753</v>
      </c>
      <c r="M158" s="63" t="s">
        <v>742</v>
      </c>
      <c r="N158" s="63" t="s">
        <v>473</v>
      </c>
      <c r="O158" s="65">
        <f>COUNTIF(Frequencies!A:A,T_Source[[#This Row],[FILTER-1 Topic]])</f>
        <v>1</v>
      </c>
      <c r="P158" s="65">
        <f>COUNTIF(Frequencies!D:D,T_Source[[#This Row],[FILTER-2 Target population]])</f>
        <v>1</v>
      </c>
      <c r="Q158" s="65">
        <f>COUNTIF(Frequencies!G:G,T_Source[[#This Row],[FILTER-3 Data collection level]])</f>
        <v>1</v>
      </c>
      <c r="R158" s="65">
        <f>COUNTIF(Frequencies!J:J,T_Source[[#This Row],[FILTER-4 Intervention Type]])</f>
        <v>1</v>
      </c>
      <c r="S158" s="66" t="b">
        <f>SUM(T_Source[[#This Row],[Select F1]:[Select F4]])=4</f>
        <v>1</v>
      </c>
      <c r="T158" s="66">
        <f>IF(T_Source[[#This Row],[Select]]=TRUE,MAX($T$1:T157)+1,0)</f>
        <v>157</v>
      </c>
    </row>
    <row r="159" spans="1:20" x14ac:dyDescent="0.55000000000000004">
      <c r="A159" s="63">
        <v>158</v>
      </c>
      <c r="B159" s="63">
        <v>154</v>
      </c>
      <c r="C159" s="63" t="s">
        <v>794</v>
      </c>
      <c r="D159" s="63" t="s">
        <v>781</v>
      </c>
      <c r="E159" s="63" t="s">
        <v>437</v>
      </c>
      <c r="F159" s="63" t="s">
        <v>24</v>
      </c>
      <c r="G159" s="63" t="s">
        <v>795</v>
      </c>
      <c r="H159" s="63" t="s">
        <v>796</v>
      </c>
      <c r="I159" s="63" t="s">
        <v>797</v>
      </c>
      <c r="J159" s="64" t="s">
        <v>798</v>
      </c>
      <c r="K159" s="63" t="s">
        <v>799</v>
      </c>
      <c r="L159" s="63" t="s">
        <v>800</v>
      </c>
      <c r="M159" s="63" t="s">
        <v>742</v>
      </c>
      <c r="N159" s="63" t="s">
        <v>341</v>
      </c>
      <c r="O159" s="65">
        <f>COUNTIF(Frequencies!A:A,T_Source[[#This Row],[FILTER-1 Topic]])</f>
        <v>1</v>
      </c>
      <c r="P159" s="65">
        <f>COUNTIF(Frequencies!D:D,T_Source[[#This Row],[FILTER-2 Target population]])</f>
        <v>1</v>
      </c>
      <c r="Q159" s="65">
        <f>COUNTIF(Frequencies!G:G,T_Source[[#This Row],[FILTER-3 Data collection level]])</f>
        <v>1</v>
      </c>
      <c r="R159" s="65">
        <f>COUNTIF(Frequencies!J:J,T_Source[[#This Row],[FILTER-4 Intervention Type]])</f>
        <v>1</v>
      </c>
      <c r="S159" s="66" t="b">
        <f>SUM(T_Source[[#This Row],[Select F1]:[Select F4]])=4</f>
        <v>1</v>
      </c>
      <c r="T159" s="66">
        <f>IF(T_Source[[#This Row],[Select]]=TRUE,MAX($T$1:T158)+1,0)</f>
        <v>158</v>
      </c>
    </row>
    <row r="160" spans="1:20" x14ac:dyDescent="0.55000000000000004">
      <c r="A160" s="63">
        <v>159</v>
      </c>
      <c r="B160" s="63">
        <v>155</v>
      </c>
      <c r="C160" s="63" t="s">
        <v>794</v>
      </c>
      <c r="D160" s="63" t="s">
        <v>781</v>
      </c>
      <c r="E160" s="63" t="s">
        <v>437</v>
      </c>
      <c r="F160" s="63" t="s">
        <v>24</v>
      </c>
      <c r="G160" s="63" t="s">
        <v>801</v>
      </c>
      <c r="H160" s="63" t="s">
        <v>802</v>
      </c>
      <c r="I160" s="63" t="s">
        <v>803</v>
      </c>
      <c r="J160" s="64" t="s">
        <v>804</v>
      </c>
      <c r="K160" s="63" t="s">
        <v>805</v>
      </c>
      <c r="L160" s="63" t="s">
        <v>800</v>
      </c>
      <c r="M160" s="63" t="s">
        <v>742</v>
      </c>
      <c r="N160" s="63" t="s">
        <v>341</v>
      </c>
      <c r="O160" s="65">
        <f>COUNTIF(Frequencies!A:A,T_Source[[#This Row],[FILTER-1 Topic]])</f>
        <v>1</v>
      </c>
      <c r="P160" s="65">
        <f>COUNTIF(Frequencies!D:D,T_Source[[#This Row],[FILTER-2 Target population]])</f>
        <v>1</v>
      </c>
      <c r="Q160" s="65">
        <f>COUNTIF(Frequencies!G:G,T_Source[[#This Row],[FILTER-3 Data collection level]])</f>
        <v>1</v>
      </c>
      <c r="R160" s="65">
        <f>COUNTIF(Frequencies!J:J,T_Source[[#This Row],[FILTER-4 Intervention Type]])</f>
        <v>1</v>
      </c>
      <c r="S160" s="66" t="b">
        <f>SUM(T_Source[[#This Row],[Select F1]:[Select F4]])=4</f>
        <v>1</v>
      </c>
      <c r="T160" s="66">
        <f>IF(T_Source[[#This Row],[Select]]=TRUE,MAX($T$1:T159)+1,0)</f>
        <v>159</v>
      </c>
    </row>
    <row r="161" spans="1:20" x14ac:dyDescent="0.55000000000000004">
      <c r="A161" s="63">
        <v>160</v>
      </c>
      <c r="B161" s="63">
        <v>156</v>
      </c>
      <c r="C161" s="63" t="s">
        <v>558</v>
      </c>
      <c r="D161" s="63" t="s">
        <v>781</v>
      </c>
      <c r="E161" s="63" t="s">
        <v>437</v>
      </c>
      <c r="F161" s="63" t="s">
        <v>24</v>
      </c>
      <c r="G161" s="63" t="s">
        <v>795</v>
      </c>
      <c r="H161" s="63" t="s">
        <v>806</v>
      </c>
      <c r="I161" s="63" t="s">
        <v>807</v>
      </c>
      <c r="J161" s="64" t="s">
        <v>808</v>
      </c>
      <c r="K161" s="63" t="s">
        <v>809</v>
      </c>
      <c r="L161" s="63" t="s">
        <v>774</v>
      </c>
      <c r="M161" s="63" t="s">
        <v>742</v>
      </c>
      <c r="N161" s="63" t="s">
        <v>341</v>
      </c>
      <c r="O161" s="65">
        <f>COUNTIF(Frequencies!A:A,T_Source[[#This Row],[FILTER-1 Topic]])</f>
        <v>1</v>
      </c>
      <c r="P161" s="65">
        <f>COUNTIF(Frequencies!D:D,T_Source[[#This Row],[FILTER-2 Target population]])</f>
        <v>1</v>
      </c>
      <c r="Q161" s="65">
        <f>COUNTIF(Frequencies!G:G,T_Source[[#This Row],[FILTER-3 Data collection level]])</f>
        <v>1</v>
      </c>
      <c r="R161" s="65">
        <f>COUNTIF(Frequencies!J:J,T_Source[[#This Row],[FILTER-4 Intervention Type]])</f>
        <v>1</v>
      </c>
      <c r="S161" s="66" t="b">
        <f>SUM(T_Source[[#This Row],[Select F1]:[Select F4]])=4</f>
        <v>1</v>
      </c>
      <c r="T161" s="66">
        <f>IF(T_Source[[#This Row],[Select]]=TRUE,MAX($T$1:T160)+1,0)</f>
        <v>160</v>
      </c>
    </row>
    <row r="162" spans="1:20" x14ac:dyDescent="0.55000000000000004">
      <c r="A162" s="63">
        <v>161</v>
      </c>
      <c r="B162" s="63">
        <v>157</v>
      </c>
      <c r="C162" s="63" t="s">
        <v>558</v>
      </c>
      <c r="D162" s="63" t="s">
        <v>781</v>
      </c>
      <c r="E162" s="63" t="s">
        <v>437</v>
      </c>
      <c r="F162" s="63" t="s">
        <v>24</v>
      </c>
      <c r="G162" s="63" t="s">
        <v>795</v>
      </c>
      <c r="H162" s="63" t="s">
        <v>810</v>
      </c>
      <c r="I162" s="63" t="s">
        <v>811</v>
      </c>
      <c r="J162" s="64" t="s">
        <v>812</v>
      </c>
      <c r="K162" s="63" t="s">
        <v>813</v>
      </c>
      <c r="L162" s="63" t="s">
        <v>814</v>
      </c>
      <c r="M162" s="63" t="s">
        <v>742</v>
      </c>
      <c r="N162" s="63" t="s">
        <v>341</v>
      </c>
      <c r="O162" s="65">
        <f>COUNTIF(Frequencies!A:A,T_Source[[#This Row],[FILTER-1 Topic]])</f>
        <v>1</v>
      </c>
      <c r="P162" s="65">
        <f>COUNTIF(Frequencies!D:D,T_Source[[#This Row],[FILTER-2 Target population]])</f>
        <v>1</v>
      </c>
      <c r="Q162" s="65">
        <f>COUNTIF(Frequencies!G:G,T_Source[[#This Row],[FILTER-3 Data collection level]])</f>
        <v>1</v>
      </c>
      <c r="R162" s="65">
        <f>COUNTIF(Frequencies!J:J,T_Source[[#This Row],[FILTER-4 Intervention Type]])</f>
        <v>1</v>
      </c>
      <c r="S162" s="66" t="b">
        <f>SUM(T_Source[[#This Row],[Select F1]:[Select F4]])=4</f>
        <v>1</v>
      </c>
      <c r="T162" s="66">
        <f>IF(T_Source[[#This Row],[Select]]=TRUE,MAX($T$1:T161)+1,0)</f>
        <v>161</v>
      </c>
    </row>
    <row r="163" spans="1:20" x14ac:dyDescent="0.55000000000000004">
      <c r="A163" s="63">
        <v>162</v>
      </c>
      <c r="B163" s="63">
        <v>158</v>
      </c>
      <c r="C163" s="63" t="s">
        <v>815</v>
      </c>
      <c r="D163" s="63" t="s">
        <v>781</v>
      </c>
      <c r="E163" s="63" t="s">
        <v>437</v>
      </c>
      <c r="F163" s="63" t="s">
        <v>585</v>
      </c>
      <c r="G163" s="63" t="s">
        <v>795</v>
      </c>
      <c r="H163" s="63" t="s">
        <v>816</v>
      </c>
      <c r="I163" s="63" t="s">
        <v>817</v>
      </c>
      <c r="J163" s="64" t="s">
        <v>818</v>
      </c>
      <c r="K163" s="63" t="s">
        <v>819</v>
      </c>
      <c r="L163" s="63" t="s">
        <v>774</v>
      </c>
      <c r="M163" s="63" t="s">
        <v>742</v>
      </c>
      <c r="N163" s="63" t="s">
        <v>341</v>
      </c>
      <c r="O163" s="65">
        <f>COUNTIF(Frequencies!A:A,T_Source[[#This Row],[FILTER-1 Topic]])</f>
        <v>1</v>
      </c>
      <c r="P163" s="65">
        <f>COUNTIF(Frequencies!D:D,T_Source[[#This Row],[FILTER-2 Target population]])</f>
        <v>1</v>
      </c>
      <c r="Q163" s="65">
        <f>COUNTIF(Frequencies!G:G,T_Source[[#This Row],[FILTER-3 Data collection level]])</f>
        <v>1</v>
      </c>
      <c r="R163" s="65">
        <f>COUNTIF(Frequencies!J:J,T_Source[[#This Row],[FILTER-4 Intervention Type]])</f>
        <v>1</v>
      </c>
      <c r="S163" s="66" t="b">
        <f>SUM(T_Source[[#This Row],[Select F1]:[Select F4]])=4</f>
        <v>1</v>
      </c>
      <c r="T163" s="66">
        <f>IF(T_Source[[#This Row],[Select]]=TRUE,MAX($T$1:T162)+1,0)</f>
        <v>162</v>
      </c>
    </row>
    <row r="164" spans="1:20" x14ac:dyDescent="0.55000000000000004">
      <c r="A164" s="63">
        <v>163</v>
      </c>
      <c r="B164" s="63">
        <v>159</v>
      </c>
      <c r="C164" s="63" t="s">
        <v>435</v>
      </c>
      <c r="D164" s="63" t="s">
        <v>820</v>
      </c>
      <c r="E164" s="63" t="s">
        <v>437</v>
      </c>
      <c r="F164" s="63" t="s">
        <v>21</v>
      </c>
      <c r="G164" s="63" t="s">
        <v>821</v>
      </c>
      <c r="H164" s="63" t="s">
        <v>822</v>
      </c>
      <c r="I164" s="63" t="s">
        <v>823</v>
      </c>
      <c r="J164" s="64" t="s">
        <v>824</v>
      </c>
      <c r="K164" s="63" t="s">
        <v>825</v>
      </c>
      <c r="L164" s="63" t="s">
        <v>826</v>
      </c>
      <c r="M164" s="63" t="s">
        <v>827</v>
      </c>
      <c r="N164" s="63" t="s">
        <v>473</v>
      </c>
      <c r="O164" s="65">
        <f>COUNTIF(Frequencies!A:A,T_Source[[#This Row],[FILTER-1 Topic]])</f>
        <v>1</v>
      </c>
      <c r="P164" s="65">
        <f>COUNTIF(Frequencies!D:D,T_Source[[#This Row],[FILTER-2 Target population]])</f>
        <v>1</v>
      </c>
      <c r="Q164" s="65">
        <f>COUNTIF(Frequencies!G:G,T_Source[[#This Row],[FILTER-3 Data collection level]])</f>
        <v>1</v>
      </c>
      <c r="R164" s="65">
        <f>COUNTIF(Frequencies!J:J,T_Source[[#This Row],[FILTER-4 Intervention Type]])</f>
        <v>1</v>
      </c>
      <c r="S164" s="66" t="b">
        <f>SUM(T_Source[[#This Row],[Select F1]:[Select F4]])=4</f>
        <v>1</v>
      </c>
      <c r="T164" s="66">
        <f>IF(T_Source[[#This Row],[Select]]=TRUE,MAX($T$1:T163)+1,0)</f>
        <v>163</v>
      </c>
    </row>
    <row r="165" spans="1:20" x14ac:dyDescent="0.55000000000000004">
      <c r="A165" s="63">
        <v>164</v>
      </c>
      <c r="B165" s="63">
        <v>160</v>
      </c>
      <c r="C165" s="63" t="s">
        <v>454</v>
      </c>
      <c r="D165" s="63" t="s">
        <v>820</v>
      </c>
      <c r="E165" s="63" t="s">
        <v>437</v>
      </c>
      <c r="F165" s="63" t="s">
        <v>21</v>
      </c>
      <c r="G165" s="63" t="s">
        <v>821</v>
      </c>
      <c r="H165" s="63" t="s">
        <v>454</v>
      </c>
      <c r="I165" s="63" t="s">
        <v>828</v>
      </c>
      <c r="J165" s="64" t="s">
        <v>829</v>
      </c>
      <c r="K165" s="63" t="s">
        <v>830</v>
      </c>
      <c r="L165" s="63" t="s">
        <v>826</v>
      </c>
      <c r="M165" s="63" t="s">
        <v>827</v>
      </c>
      <c r="N165" s="63" t="s">
        <v>473</v>
      </c>
      <c r="O165" s="65">
        <f>COUNTIF(Frequencies!A:A,T_Source[[#This Row],[FILTER-1 Topic]])</f>
        <v>1</v>
      </c>
      <c r="P165" s="65">
        <f>COUNTIF(Frequencies!D:D,T_Source[[#This Row],[FILTER-2 Target population]])</f>
        <v>1</v>
      </c>
      <c r="Q165" s="65">
        <f>COUNTIF(Frequencies!G:G,T_Source[[#This Row],[FILTER-3 Data collection level]])</f>
        <v>1</v>
      </c>
      <c r="R165" s="65">
        <f>COUNTIF(Frequencies!J:J,T_Source[[#This Row],[FILTER-4 Intervention Type]])</f>
        <v>1</v>
      </c>
      <c r="S165" s="66" t="b">
        <f>SUM(T_Source[[#This Row],[Select F1]:[Select F4]])=4</f>
        <v>1</v>
      </c>
      <c r="T165" s="66">
        <f>IF(T_Source[[#This Row],[Select]]=TRUE,MAX($T$1:T164)+1,0)</f>
        <v>164</v>
      </c>
    </row>
    <row r="166" spans="1:20" x14ac:dyDescent="0.55000000000000004">
      <c r="A166" s="63">
        <v>165</v>
      </c>
      <c r="B166" s="63">
        <v>161</v>
      </c>
      <c r="C166" s="63" t="s">
        <v>435</v>
      </c>
      <c r="D166" s="63" t="s">
        <v>820</v>
      </c>
      <c r="E166" s="63" t="s">
        <v>437</v>
      </c>
      <c r="F166" s="63" t="s">
        <v>21</v>
      </c>
      <c r="G166" s="63" t="s">
        <v>821</v>
      </c>
      <c r="H166" s="63" t="s">
        <v>162</v>
      </c>
      <c r="I166" s="63" t="s">
        <v>831</v>
      </c>
      <c r="J166" s="64" t="s">
        <v>832</v>
      </c>
      <c r="K166" s="63" t="s">
        <v>830</v>
      </c>
      <c r="L166" s="63" t="s">
        <v>826</v>
      </c>
      <c r="M166" s="63" t="s">
        <v>827</v>
      </c>
      <c r="N166" s="63" t="s">
        <v>341</v>
      </c>
      <c r="O166" s="65">
        <f>COUNTIF(Frequencies!A:A,T_Source[[#This Row],[FILTER-1 Topic]])</f>
        <v>1</v>
      </c>
      <c r="P166" s="65">
        <f>COUNTIF(Frequencies!D:D,T_Source[[#This Row],[FILTER-2 Target population]])</f>
        <v>1</v>
      </c>
      <c r="Q166" s="65">
        <f>COUNTIF(Frequencies!G:G,T_Source[[#This Row],[FILTER-3 Data collection level]])</f>
        <v>1</v>
      </c>
      <c r="R166" s="65">
        <f>COUNTIF(Frequencies!J:J,T_Source[[#This Row],[FILTER-4 Intervention Type]])</f>
        <v>1</v>
      </c>
      <c r="S166" s="66" t="b">
        <f>SUM(T_Source[[#This Row],[Select F1]:[Select F4]])=4</f>
        <v>1</v>
      </c>
      <c r="T166" s="66">
        <f>IF(T_Source[[#This Row],[Select]]=TRUE,MAX($T$1:T165)+1,0)</f>
        <v>165</v>
      </c>
    </row>
    <row r="167" spans="1:20" x14ac:dyDescent="0.55000000000000004">
      <c r="A167" s="63">
        <v>166</v>
      </c>
      <c r="B167" s="63">
        <v>162</v>
      </c>
      <c r="C167" s="63" t="s">
        <v>435</v>
      </c>
      <c r="D167" s="63" t="s">
        <v>820</v>
      </c>
      <c r="E167" s="63" t="s">
        <v>437</v>
      </c>
      <c r="F167" s="63" t="s">
        <v>21</v>
      </c>
      <c r="G167" s="63" t="s">
        <v>821</v>
      </c>
      <c r="H167" s="63" t="s">
        <v>833</v>
      </c>
      <c r="I167" s="63" t="s">
        <v>834</v>
      </c>
      <c r="J167" s="64" t="s">
        <v>835</v>
      </c>
      <c r="K167" s="63" t="s">
        <v>836</v>
      </c>
      <c r="L167" s="63" t="s">
        <v>826</v>
      </c>
      <c r="M167" s="63" t="s">
        <v>895</v>
      </c>
      <c r="N167" s="63" t="s">
        <v>473</v>
      </c>
      <c r="O167" s="65">
        <f>COUNTIF(Frequencies!A:A,T_Source[[#This Row],[FILTER-1 Topic]])</f>
        <v>1</v>
      </c>
      <c r="P167" s="65">
        <f>COUNTIF(Frequencies!D:D,T_Source[[#This Row],[FILTER-2 Target population]])</f>
        <v>1</v>
      </c>
      <c r="Q167" s="65">
        <f>COUNTIF(Frequencies!G:G,T_Source[[#This Row],[FILTER-3 Data collection level]])</f>
        <v>1</v>
      </c>
      <c r="R167" s="65">
        <f>COUNTIF(Frequencies!J:J,T_Source[[#This Row],[FILTER-4 Intervention Type]])</f>
        <v>1</v>
      </c>
      <c r="S167" s="66" t="b">
        <f>SUM(T_Source[[#This Row],[Select F1]:[Select F4]])=4</f>
        <v>1</v>
      </c>
      <c r="T167" s="66">
        <f>IF(T_Source[[#This Row],[Select]]=TRUE,MAX($T$1:T166)+1,0)</f>
        <v>166</v>
      </c>
    </row>
    <row r="168" spans="1:20" x14ac:dyDescent="0.55000000000000004">
      <c r="A168" s="63">
        <v>167</v>
      </c>
      <c r="B168" s="63">
        <v>163</v>
      </c>
      <c r="C168" s="63" t="s">
        <v>499</v>
      </c>
      <c r="D168" s="63" t="s">
        <v>837</v>
      </c>
      <c r="E168" s="63" t="s">
        <v>437</v>
      </c>
      <c r="F168" s="63" t="s">
        <v>21</v>
      </c>
      <c r="G168" s="63" t="s">
        <v>821</v>
      </c>
      <c r="H168" s="63" t="s">
        <v>838</v>
      </c>
      <c r="I168" s="63" t="s">
        <v>839</v>
      </c>
      <c r="J168" s="64" t="s">
        <v>840</v>
      </c>
      <c r="K168" s="63" t="s">
        <v>841</v>
      </c>
      <c r="L168" s="63" t="s">
        <v>842</v>
      </c>
      <c r="M168" s="63" t="s">
        <v>827</v>
      </c>
      <c r="N168" s="63" t="s">
        <v>473</v>
      </c>
      <c r="O168" s="65">
        <f>COUNTIF(Frequencies!A:A,T_Source[[#This Row],[FILTER-1 Topic]])</f>
        <v>1</v>
      </c>
      <c r="P168" s="65">
        <f>COUNTIF(Frequencies!D:D,T_Source[[#This Row],[FILTER-2 Target population]])</f>
        <v>1</v>
      </c>
      <c r="Q168" s="65">
        <f>COUNTIF(Frequencies!G:G,T_Source[[#This Row],[FILTER-3 Data collection level]])</f>
        <v>1</v>
      </c>
      <c r="R168" s="65">
        <f>COUNTIF(Frequencies!J:J,T_Source[[#This Row],[FILTER-4 Intervention Type]])</f>
        <v>1</v>
      </c>
      <c r="S168" s="66" t="b">
        <f>SUM(T_Source[[#This Row],[Select F1]:[Select F4]])=4</f>
        <v>1</v>
      </c>
      <c r="T168" s="66">
        <f>IF(T_Source[[#This Row],[Select]]=TRUE,MAX($T$1:T167)+1,0)</f>
        <v>167</v>
      </c>
    </row>
    <row r="169" spans="1:20" x14ac:dyDescent="0.55000000000000004">
      <c r="A169" s="63">
        <v>168</v>
      </c>
      <c r="B169" s="63">
        <v>164</v>
      </c>
      <c r="C169" s="63" t="s">
        <v>499</v>
      </c>
      <c r="D169" s="63" t="s">
        <v>837</v>
      </c>
      <c r="E169" s="63" t="s">
        <v>437</v>
      </c>
      <c r="F169" s="63" t="s">
        <v>21</v>
      </c>
      <c r="G169" s="63" t="s">
        <v>821</v>
      </c>
      <c r="H169" s="63" t="s">
        <v>843</v>
      </c>
      <c r="I169" s="63" t="s">
        <v>844</v>
      </c>
      <c r="J169" s="64" t="s">
        <v>845</v>
      </c>
      <c r="K169" s="63" t="s">
        <v>841</v>
      </c>
      <c r="L169" s="63" t="s">
        <v>842</v>
      </c>
      <c r="M169" s="63" t="s">
        <v>827</v>
      </c>
      <c r="N169" s="63" t="s">
        <v>473</v>
      </c>
      <c r="O169" s="65">
        <f>COUNTIF(Frequencies!A:A,T_Source[[#This Row],[FILTER-1 Topic]])</f>
        <v>1</v>
      </c>
      <c r="P169" s="65">
        <f>COUNTIF(Frequencies!D:D,T_Source[[#This Row],[FILTER-2 Target population]])</f>
        <v>1</v>
      </c>
      <c r="Q169" s="65">
        <f>COUNTIF(Frequencies!G:G,T_Source[[#This Row],[FILTER-3 Data collection level]])</f>
        <v>1</v>
      </c>
      <c r="R169" s="65">
        <f>COUNTIF(Frequencies!J:J,T_Source[[#This Row],[FILTER-4 Intervention Type]])</f>
        <v>1</v>
      </c>
      <c r="S169" s="66" t="b">
        <f>SUM(T_Source[[#This Row],[Select F1]:[Select F4]])=4</f>
        <v>1</v>
      </c>
      <c r="T169" s="66">
        <f>IF(T_Source[[#This Row],[Select]]=TRUE,MAX($T$1:T168)+1,0)</f>
        <v>168</v>
      </c>
    </row>
    <row r="170" spans="1:20" x14ac:dyDescent="0.55000000000000004">
      <c r="A170" s="63">
        <v>169</v>
      </c>
      <c r="B170" s="63">
        <v>165</v>
      </c>
      <c r="C170" s="63" t="s">
        <v>846</v>
      </c>
      <c r="D170" s="63" t="s">
        <v>847</v>
      </c>
      <c r="E170" s="63" t="s">
        <v>437</v>
      </c>
      <c r="F170" s="63" t="s">
        <v>594</v>
      </c>
      <c r="G170" s="63" t="s">
        <v>821</v>
      </c>
      <c r="H170" s="63" t="s">
        <v>848</v>
      </c>
      <c r="I170" s="63" t="s">
        <v>849</v>
      </c>
      <c r="J170" s="64" t="s">
        <v>850</v>
      </c>
      <c r="K170" s="63" t="s">
        <v>851</v>
      </c>
      <c r="L170" s="63" t="s">
        <v>852</v>
      </c>
      <c r="M170" s="63" t="s">
        <v>853</v>
      </c>
      <c r="N170" s="63" t="s">
        <v>473</v>
      </c>
      <c r="O170" s="65">
        <f>COUNTIF(Frequencies!A:A,T_Source[[#This Row],[FILTER-1 Topic]])</f>
        <v>1</v>
      </c>
      <c r="P170" s="65">
        <f>COUNTIF(Frequencies!D:D,T_Source[[#This Row],[FILTER-2 Target population]])</f>
        <v>1</v>
      </c>
      <c r="Q170" s="65">
        <f>COUNTIF(Frequencies!G:G,T_Source[[#This Row],[FILTER-3 Data collection level]])</f>
        <v>1</v>
      </c>
      <c r="R170" s="65">
        <f>COUNTIF(Frequencies!J:J,T_Source[[#This Row],[FILTER-4 Intervention Type]])</f>
        <v>1</v>
      </c>
      <c r="S170" s="66" t="b">
        <f>SUM(T_Source[[#This Row],[Select F1]:[Select F4]])=4</f>
        <v>1</v>
      </c>
      <c r="T170" s="66">
        <f>IF(T_Source[[#This Row],[Select]]=TRUE,MAX($T$1:T169)+1,0)</f>
        <v>169</v>
      </c>
    </row>
    <row r="171" spans="1:20" x14ac:dyDescent="0.55000000000000004">
      <c r="A171" s="63">
        <v>170</v>
      </c>
      <c r="B171" s="63">
        <v>166</v>
      </c>
      <c r="C171" s="63" t="s">
        <v>846</v>
      </c>
      <c r="D171" s="63" t="s">
        <v>847</v>
      </c>
      <c r="E171" s="63" t="s">
        <v>437</v>
      </c>
      <c r="F171" s="63" t="s">
        <v>594</v>
      </c>
      <c r="G171" s="63" t="s">
        <v>821</v>
      </c>
      <c r="H171" s="63" t="s">
        <v>854</v>
      </c>
      <c r="I171" s="63" t="s">
        <v>855</v>
      </c>
      <c r="J171" s="64" t="s">
        <v>856</v>
      </c>
      <c r="K171" s="63" t="s">
        <v>857</v>
      </c>
      <c r="L171" s="63" t="s">
        <v>852</v>
      </c>
      <c r="M171" s="63" t="s">
        <v>853</v>
      </c>
      <c r="N171" s="63" t="s">
        <v>473</v>
      </c>
      <c r="O171" s="65">
        <f>COUNTIF(Frequencies!A:A,T_Source[[#This Row],[FILTER-1 Topic]])</f>
        <v>1</v>
      </c>
      <c r="P171" s="65">
        <f>COUNTIF(Frequencies!D:D,T_Source[[#This Row],[FILTER-2 Target population]])</f>
        <v>1</v>
      </c>
      <c r="Q171" s="65">
        <f>COUNTIF(Frequencies!G:G,T_Source[[#This Row],[FILTER-3 Data collection level]])</f>
        <v>1</v>
      </c>
      <c r="R171" s="65">
        <f>COUNTIF(Frequencies!J:J,T_Source[[#This Row],[FILTER-4 Intervention Type]])</f>
        <v>1</v>
      </c>
      <c r="S171" s="66" t="b">
        <f>SUM(T_Source[[#This Row],[Select F1]:[Select F4]])=4</f>
        <v>1</v>
      </c>
      <c r="T171" s="66">
        <f>IF(T_Source[[#This Row],[Select]]=TRUE,MAX($T$1:T170)+1,0)</f>
        <v>170</v>
      </c>
    </row>
    <row r="172" spans="1:20" x14ac:dyDescent="0.55000000000000004">
      <c r="A172" s="63">
        <v>171</v>
      </c>
      <c r="B172" s="63">
        <v>167</v>
      </c>
      <c r="C172" s="63" t="s">
        <v>858</v>
      </c>
      <c r="D172" s="63" t="s">
        <v>847</v>
      </c>
      <c r="E172" s="63" t="s">
        <v>437</v>
      </c>
      <c r="F172" s="63" t="s">
        <v>21</v>
      </c>
      <c r="G172" s="63" t="s">
        <v>821</v>
      </c>
      <c r="H172" s="63" t="s">
        <v>858</v>
      </c>
      <c r="I172" s="63" t="s">
        <v>859</v>
      </c>
      <c r="J172" s="64" t="s">
        <v>860</v>
      </c>
      <c r="K172" s="63" t="s">
        <v>861</v>
      </c>
      <c r="L172" s="63" t="s">
        <v>862</v>
      </c>
      <c r="M172" s="63" t="s">
        <v>863</v>
      </c>
      <c r="N172" s="63" t="s">
        <v>473</v>
      </c>
      <c r="O172" s="65">
        <f>COUNTIF(Frequencies!A:A,T_Source[[#This Row],[FILTER-1 Topic]])</f>
        <v>1</v>
      </c>
      <c r="P172" s="65">
        <f>COUNTIF(Frequencies!D:D,T_Source[[#This Row],[FILTER-2 Target population]])</f>
        <v>1</v>
      </c>
      <c r="Q172" s="65">
        <f>COUNTIF(Frequencies!G:G,T_Source[[#This Row],[FILTER-3 Data collection level]])</f>
        <v>1</v>
      </c>
      <c r="R172" s="65">
        <f>COUNTIF(Frequencies!J:J,T_Source[[#This Row],[FILTER-4 Intervention Type]])</f>
        <v>1</v>
      </c>
      <c r="S172" s="66" t="b">
        <f>SUM(T_Source[[#This Row],[Select F1]:[Select F4]])=4</f>
        <v>1</v>
      </c>
      <c r="T172" s="66">
        <f>IF(T_Source[[#This Row],[Select]]=TRUE,MAX($T$1:T171)+1,0)</f>
        <v>171</v>
      </c>
    </row>
    <row r="173" spans="1:20" x14ac:dyDescent="0.55000000000000004">
      <c r="A173" s="63">
        <v>172</v>
      </c>
      <c r="B173" s="63">
        <v>168</v>
      </c>
      <c r="C173" s="63" t="s">
        <v>499</v>
      </c>
      <c r="D173" s="63" t="s">
        <v>847</v>
      </c>
      <c r="E173" s="63" t="s">
        <v>437</v>
      </c>
      <c r="F173" s="63" t="s">
        <v>21</v>
      </c>
      <c r="G173" s="63" t="s">
        <v>821</v>
      </c>
      <c r="H173" s="63" t="s">
        <v>864</v>
      </c>
      <c r="I173" s="63" t="s">
        <v>865</v>
      </c>
      <c r="J173" s="64" t="s">
        <v>866</v>
      </c>
      <c r="K173" s="63" t="s">
        <v>867</v>
      </c>
      <c r="L173" s="63" t="s">
        <v>862</v>
      </c>
      <c r="M173" s="63" t="s">
        <v>863</v>
      </c>
      <c r="N173" s="63" t="s">
        <v>473</v>
      </c>
      <c r="O173" s="65">
        <f>COUNTIF(Frequencies!A:A,T_Source[[#This Row],[FILTER-1 Topic]])</f>
        <v>1</v>
      </c>
      <c r="P173" s="65">
        <f>COUNTIF(Frequencies!D:D,T_Source[[#This Row],[FILTER-2 Target population]])</f>
        <v>1</v>
      </c>
      <c r="Q173" s="65">
        <f>COUNTIF(Frequencies!G:G,T_Source[[#This Row],[FILTER-3 Data collection level]])</f>
        <v>1</v>
      </c>
      <c r="R173" s="65">
        <f>COUNTIF(Frequencies!J:J,T_Source[[#This Row],[FILTER-4 Intervention Type]])</f>
        <v>1</v>
      </c>
      <c r="S173" s="66" t="b">
        <f>SUM(T_Source[[#This Row],[Select F1]:[Select F4]])=4</f>
        <v>1</v>
      </c>
      <c r="T173" s="66">
        <f>IF(T_Source[[#This Row],[Select]]=TRUE,MAX($T$1:T172)+1,0)</f>
        <v>172</v>
      </c>
    </row>
    <row r="174" spans="1:20" x14ac:dyDescent="0.55000000000000004">
      <c r="A174" s="63">
        <v>173</v>
      </c>
      <c r="B174" s="63">
        <v>169</v>
      </c>
      <c r="C174" s="63" t="s">
        <v>558</v>
      </c>
      <c r="D174" s="63" t="s">
        <v>847</v>
      </c>
      <c r="E174" s="63" t="s">
        <v>437</v>
      </c>
      <c r="F174" s="63" t="s">
        <v>21</v>
      </c>
      <c r="G174" s="63" t="s">
        <v>821</v>
      </c>
      <c r="H174" s="63" t="s">
        <v>868</v>
      </c>
      <c r="I174" s="63" t="s">
        <v>869</v>
      </c>
      <c r="J174" s="64" t="s">
        <v>870</v>
      </c>
      <c r="K174" s="63" t="s">
        <v>871</v>
      </c>
      <c r="L174" s="63" t="s">
        <v>872</v>
      </c>
      <c r="M174" s="63" t="s">
        <v>863</v>
      </c>
      <c r="N174" s="63" t="s">
        <v>434</v>
      </c>
      <c r="O174" s="65">
        <f>COUNTIF(Frequencies!A:A,T_Source[[#This Row],[FILTER-1 Topic]])</f>
        <v>1</v>
      </c>
      <c r="P174" s="65">
        <f>COUNTIF(Frequencies!D:D,T_Source[[#This Row],[FILTER-2 Target population]])</f>
        <v>1</v>
      </c>
      <c r="Q174" s="65">
        <f>COUNTIF(Frequencies!G:G,T_Source[[#This Row],[FILTER-3 Data collection level]])</f>
        <v>1</v>
      </c>
      <c r="R174" s="65">
        <f>COUNTIF(Frequencies!J:J,T_Source[[#This Row],[FILTER-4 Intervention Type]])</f>
        <v>1</v>
      </c>
      <c r="S174" s="66" t="b">
        <f>SUM(T_Source[[#This Row],[Select F1]:[Select F4]])=4</f>
        <v>1</v>
      </c>
      <c r="T174" s="66">
        <f>IF(T_Source[[#This Row],[Select]]=TRUE,MAX($T$1:T173)+1,0)</f>
        <v>173</v>
      </c>
    </row>
    <row r="175" spans="1:20" x14ac:dyDescent="0.55000000000000004">
      <c r="A175" s="63">
        <v>174</v>
      </c>
      <c r="B175" s="63">
        <v>170</v>
      </c>
      <c r="C175" s="63" t="s">
        <v>558</v>
      </c>
      <c r="D175" s="63" t="s">
        <v>847</v>
      </c>
      <c r="E175" s="63" t="s">
        <v>437</v>
      </c>
      <c r="F175" s="63" t="s">
        <v>21</v>
      </c>
      <c r="G175" s="63" t="s">
        <v>821</v>
      </c>
      <c r="H175" s="63" t="s">
        <v>873</v>
      </c>
      <c r="I175" s="63" t="s">
        <v>874</v>
      </c>
      <c r="J175" s="64" t="s">
        <v>1003</v>
      </c>
      <c r="K175" s="63" t="s">
        <v>875</v>
      </c>
      <c r="L175" s="63" t="s">
        <v>876</v>
      </c>
      <c r="M175" s="63" t="s">
        <v>863</v>
      </c>
      <c r="N175" s="63" t="s">
        <v>434</v>
      </c>
      <c r="O175" s="65">
        <f>COUNTIF(Frequencies!A:A,T_Source[[#This Row],[FILTER-1 Topic]])</f>
        <v>1</v>
      </c>
      <c r="P175" s="65">
        <f>COUNTIF(Frequencies!D:D,T_Source[[#This Row],[FILTER-2 Target population]])</f>
        <v>1</v>
      </c>
      <c r="Q175" s="65">
        <f>COUNTIF(Frequencies!G:G,T_Source[[#This Row],[FILTER-3 Data collection level]])</f>
        <v>1</v>
      </c>
      <c r="R175" s="65">
        <f>COUNTIF(Frequencies!J:J,T_Source[[#This Row],[FILTER-4 Intervention Type]])</f>
        <v>1</v>
      </c>
      <c r="S175" s="66" t="b">
        <f>SUM(T_Source[[#This Row],[Select F1]:[Select F4]])=4</f>
        <v>1</v>
      </c>
      <c r="T175" s="66">
        <f>IF(T_Source[[#This Row],[Select]]=TRUE,MAX($T$1:T174)+1,0)</f>
        <v>174</v>
      </c>
    </row>
    <row r="176" spans="1:20" x14ac:dyDescent="0.55000000000000004">
      <c r="A176" s="63">
        <v>175</v>
      </c>
      <c r="B176" s="63">
        <v>171</v>
      </c>
      <c r="C176" s="63" t="s">
        <v>558</v>
      </c>
      <c r="D176" s="63" t="s">
        <v>847</v>
      </c>
      <c r="E176" s="63" t="s">
        <v>437</v>
      </c>
      <c r="F176" s="63" t="s">
        <v>21</v>
      </c>
      <c r="G176" s="63" t="s">
        <v>821</v>
      </c>
      <c r="H176" s="63" t="s">
        <v>877</v>
      </c>
      <c r="I176" s="63" t="s">
        <v>878</v>
      </c>
      <c r="J176" s="64" t="s">
        <v>879</v>
      </c>
      <c r="K176" s="63" t="s">
        <v>880</v>
      </c>
      <c r="L176" s="63" t="s">
        <v>876</v>
      </c>
      <c r="M176" s="63" t="s">
        <v>863</v>
      </c>
      <c r="N176" s="63" t="s">
        <v>434</v>
      </c>
      <c r="O176" s="65">
        <f>COUNTIF(Frequencies!A:A,T_Source[[#This Row],[FILTER-1 Topic]])</f>
        <v>1</v>
      </c>
      <c r="P176" s="65">
        <f>COUNTIF(Frequencies!D:D,T_Source[[#This Row],[FILTER-2 Target population]])</f>
        <v>1</v>
      </c>
      <c r="Q176" s="65">
        <f>COUNTIF(Frequencies!G:G,T_Source[[#This Row],[FILTER-3 Data collection level]])</f>
        <v>1</v>
      </c>
      <c r="R176" s="65">
        <f>COUNTIF(Frequencies!J:J,T_Source[[#This Row],[FILTER-4 Intervention Type]])</f>
        <v>1</v>
      </c>
      <c r="S176" s="66" t="b">
        <f>SUM(T_Source[[#This Row],[Select F1]:[Select F4]])=4</f>
        <v>1</v>
      </c>
      <c r="T176" s="66">
        <f>IF(T_Source[[#This Row],[Select]]=TRUE,MAX($T$1:T175)+1,0)</f>
        <v>175</v>
      </c>
    </row>
    <row r="177" spans="1:20" x14ac:dyDescent="0.55000000000000004">
      <c r="A177" s="63">
        <v>176</v>
      </c>
      <c r="B177" s="63">
        <v>172</v>
      </c>
      <c r="C177" s="63" t="s">
        <v>881</v>
      </c>
      <c r="D177" s="63" t="s">
        <v>882</v>
      </c>
      <c r="E177" s="63" t="s">
        <v>437</v>
      </c>
      <c r="F177" s="63" t="s">
        <v>594</v>
      </c>
      <c r="G177" s="63" t="s">
        <v>821</v>
      </c>
      <c r="H177" s="63" t="s">
        <v>881</v>
      </c>
      <c r="I177" s="63" t="s">
        <v>883</v>
      </c>
      <c r="J177" s="64" t="s">
        <v>884</v>
      </c>
      <c r="K177" s="63" t="s">
        <v>885</v>
      </c>
      <c r="L177" s="63" t="s">
        <v>886</v>
      </c>
      <c r="M177" s="63" t="s">
        <v>742</v>
      </c>
      <c r="N177" s="63" t="s">
        <v>473</v>
      </c>
      <c r="O177" s="65">
        <f>COUNTIF(Frequencies!A:A,T_Source[[#This Row],[FILTER-1 Topic]])</f>
        <v>1</v>
      </c>
      <c r="P177" s="65">
        <f>COUNTIF(Frequencies!D:D,T_Source[[#This Row],[FILTER-2 Target population]])</f>
        <v>1</v>
      </c>
      <c r="Q177" s="65">
        <f>COUNTIF(Frequencies!G:G,T_Source[[#This Row],[FILTER-3 Data collection level]])</f>
        <v>1</v>
      </c>
      <c r="R177" s="65">
        <f>COUNTIF(Frequencies!J:J,T_Source[[#This Row],[FILTER-4 Intervention Type]])</f>
        <v>1</v>
      </c>
      <c r="S177" s="66" t="b">
        <f>SUM(T_Source[[#This Row],[Select F1]:[Select F4]])=4</f>
        <v>1</v>
      </c>
      <c r="T177" s="66">
        <f>IF(T_Source[[#This Row],[Select]]=TRUE,MAX($T$1:T176)+1,0)</f>
        <v>176</v>
      </c>
    </row>
    <row r="178" spans="1:20" x14ac:dyDescent="0.55000000000000004">
      <c r="A178" s="63">
        <v>177</v>
      </c>
      <c r="B178" s="63">
        <v>173</v>
      </c>
      <c r="C178" s="63" t="s">
        <v>435</v>
      </c>
      <c r="D178" s="63" t="s">
        <v>887</v>
      </c>
      <c r="E178" s="63" t="s">
        <v>437</v>
      </c>
      <c r="F178" s="63" t="s">
        <v>22</v>
      </c>
      <c r="G178" s="63" t="s">
        <v>888</v>
      </c>
      <c r="H178" s="63" t="s">
        <v>889</v>
      </c>
      <c r="I178" s="63" t="s">
        <v>890</v>
      </c>
      <c r="J178" s="64" t="s">
        <v>1004</v>
      </c>
      <c r="K178" s="63" t="s">
        <v>891</v>
      </c>
      <c r="L178" s="63" t="s">
        <v>898</v>
      </c>
      <c r="M178" s="63" t="s">
        <v>863</v>
      </c>
      <c r="N178" s="63" t="s">
        <v>892</v>
      </c>
      <c r="O178" s="65">
        <f>COUNTIF(Frequencies!A:A,T_Source[[#This Row],[FILTER-1 Topic]])</f>
        <v>1</v>
      </c>
      <c r="P178" s="65">
        <f>COUNTIF(Frequencies!D:D,T_Source[[#This Row],[FILTER-2 Target population]])</f>
        <v>1</v>
      </c>
      <c r="Q178" s="65">
        <f>COUNTIF(Frequencies!G:G,T_Source[[#This Row],[FILTER-3 Data collection level]])</f>
        <v>1</v>
      </c>
      <c r="R178" s="65">
        <f>COUNTIF(Frequencies!J:J,T_Source[[#This Row],[FILTER-4 Intervention Type]])</f>
        <v>1</v>
      </c>
      <c r="S178" s="66" t="b">
        <f>SUM(T_Source[[#This Row],[Select F1]:[Select F4]])=4</f>
        <v>1</v>
      </c>
      <c r="T178" s="66">
        <f>IF(T_Source[[#This Row],[Select]]=TRUE,MAX($T$1:T177)+1,0)</f>
        <v>177</v>
      </c>
    </row>
    <row r="179" spans="1:20" x14ac:dyDescent="0.55000000000000004">
      <c r="A179" s="63">
        <v>178</v>
      </c>
      <c r="B179" s="63">
        <v>174</v>
      </c>
      <c r="C179" s="63" t="s">
        <v>435</v>
      </c>
      <c r="D179" s="63" t="s">
        <v>887</v>
      </c>
      <c r="E179" s="63" t="s">
        <v>437</v>
      </c>
      <c r="F179" s="63" t="s">
        <v>22</v>
      </c>
      <c r="G179" s="63" t="s">
        <v>888</v>
      </c>
      <c r="H179" s="63" t="s">
        <v>889</v>
      </c>
      <c r="I179" s="63" t="s">
        <v>893</v>
      </c>
      <c r="J179" s="64" t="s">
        <v>1005</v>
      </c>
      <c r="K179" s="63" t="s">
        <v>894</v>
      </c>
      <c r="L179" s="63" t="s">
        <v>898</v>
      </c>
      <c r="M179" s="63" t="s">
        <v>895</v>
      </c>
      <c r="N179" s="63" t="s">
        <v>892</v>
      </c>
      <c r="O179" s="65">
        <f>COUNTIF(Frequencies!A:A,T_Source[[#This Row],[FILTER-1 Topic]])</f>
        <v>1</v>
      </c>
      <c r="P179" s="65">
        <f>COUNTIF(Frequencies!D:D,T_Source[[#This Row],[FILTER-2 Target population]])</f>
        <v>1</v>
      </c>
      <c r="Q179" s="65">
        <f>COUNTIF(Frequencies!G:G,T_Source[[#This Row],[FILTER-3 Data collection level]])</f>
        <v>1</v>
      </c>
      <c r="R179" s="65">
        <f>COUNTIF(Frequencies!J:J,T_Source[[#This Row],[FILTER-4 Intervention Type]])</f>
        <v>1</v>
      </c>
      <c r="S179" s="66" t="b">
        <f>SUM(T_Source[[#This Row],[Select F1]:[Select F4]])=4</f>
        <v>1</v>
      </c>
      <c r="T179" s="66">
        <f>IF(T_Source[[#This Row],[Select]]=TRUE,MAX($T$1:T178)+1,0)</f>
        <v>178</v>
      </c>
    </row>
    <row r="180" spans="1:20" x14ac:dyDescent="0.55000000000000004">
      <c r="A180" s="63">
        <v>179</v>
      </c>
      <c r="B180" s="63">
        <v>175</v>
      </c>
      <c r="C180" s="63" t="s">
        <v>435</v>
      </c>
      <c r="D180" s="63" t="s">
        <v>887</v>
      </c>
      <c r="E180" s="63" t="s">
        <v>437</v>
      </c>
      <c r="F180" s="63" t="s">
        <v>22</v>
      </c>
      <c r="G180" s="63" t="s">
        <v>888</v>
      </c>
      <c r="H180" s="63" t="s">
        <v>896</v>
      </c>
      <c r="I180" s="63" t="s">
        <v>1006</v>
      </c>
      <c r="J180" s="64" t="s">
        <v>897</v>
      </c>
      <c r="K180" s="63" t="s">
        <v>1007</v>
      </c>
      <c r="L180" s="63" t="s">
        <v>898</v>
      </c>
      <c r="M180" s="63" t="s">
        <v>863</v>
      </c>
      <c r="N180" s="63" t="s">
        <v>892</v>
      </c>
      <c r="O180" s="65">
        <f>COUNTIF(Frequencies!A:A,T_Source[[#This Row],[FILTER-1 Topic]])</f>
        <v>1</v>
      </c>
      <c r="P180" s="65">
        <f>COUNTIF(Frequencies!D:D,T_Source[[#This Row],[FILTER-2 Target population]])</f>
        <v>1</v>
      </c>
      <c r="Q180" s="65">
        <f>COUNTIF(Frequencies!G:G,T_Source[[#This Row],[FILTER-3 Data collection level]])</f>
        <v>1</v>
      </c>
      <c r="R180" s="65">
        <f>COUNTIF(Frequencies!J:J,T_Source[[#This Row],[FILTER-4 Intervention Type]])</f>
        <v>1</v>
      </c>
      <c r="S180" s="66" t="b">
        <f>SUM(T_Source[[#This Row],[Select F1]:[Select F4]])=4</f>
        <v>1</v>
      </c>
      <c r="T180" s="66">
        <f>IF(T_Source[[#This Row],[Select]]=TRUE,MAX($T$1:T179)+1,0)</f>
        <v>179</v>
      </c>
    </row>
    <row r="181" spans="1:20" x14ac:dyDescent="0.55000000000000004">
      <c r="A181" s="63">
        <v>180</v>
      </c>
      <c r="B181" s="63">
        <v>176</v>
      </c>
      <c r="C181" s="63" t="s">
        <v>435</v>
      </c>
      <c r="D181" s="63" t="s">
        <v>887</v>
      </c>
      <c r="E181" s="63" t="s">
        <v>437</v>
      </c>
      <c r="F181" s="63" t="s">
        <v>22</v>
      </c>
      <c r="G181" s="63" t="s">
        <v>888</v>
      </c>
      <c r="H181" s="63" t="s">
        <v>899</v>
      </c>
      <c r="I181" s="63" t="s">
        <v>900</v>
      </c>
      <c r="J181" s="64" t="s">
        <v>901</v>
      </c>
      <c r="K181" s="63" t="s">
        <v>902</v>
      </c>
      <c r="L181" s="63" t="s">
        <v>898</v>
      </c>
      <c r="M181" s="63" t="s">
        <v>863</v>
      </c>
      <c r="N181" s="63" t="s">
        <v>892</v>
      </c>
      <c r="O181" s="65">
        <f>COUNTIF(Frequencies!A:A,T_Source[[#This Row],[FILTER-1 Topic]])</f>
        <v>1</v>
      </c>
      <c r="P181" s="65">
        <f>COUNTIF(Frequencies!D:D,T_Source[[#This Row],[FILTER-2 Target population]])</f>
        <v>1</v>
      </c>
      <c r="Q181" s="65">
        <f>COUNTIF(Frequencies!G:G,T_Source[[#This Row],[FILTER-3 Data collection level]])</f>
        <v>1</v>
      </c>
      <c r="R181" s="65">
        <f>COUNTIF(Frequencies!J:J,T_Source[[#This Row],[FILTER-4 Intervention Type]])</f>
        <v>1</v>
      </c>
      <c r="S181" s="66" t="b">
        <f>SUM(T_Source[[#This Row],[Select F1]:[Select F4]])=4</f>
        <v>1</v>
      </c>
      <c r="T181" s="66">
        <f>IF(T_Source[[#This Row],[Select]]=TRUE,MAX($T$1:T180)+1,0)</f>
        <v>180</v>
      </c>
    </row>
    <row r="182" spans="1:20" x14ac:dyDescent="0.55000000000000004">
      <c r="A182" s="63">
        <v>181</v>
      </c>
      <c r="B182" s="63">
        <v>177</v>
      </c>
      <c r="C182" s="63" t="s">
        <v>454</v>
      </c>
      <c r="D182" s="63" t="s">
        <v>887</v>
      </c>
      <c r="E182" s="63" t="s">
        <v>437</v>
      </c>
      <c r="F182" s="63" t="s">
        <v>22</v>
      </c>
      <c r="G182" s="63" t="s">
        <v>888</v>
      </c>
      <c r="H182" s="63" t="s">
        <v>454</v>
      </c>
      <c r="I182" s="63" t="s">
        <v>903</v>
      </c>
      <c r="J182" s="64" t="s">
        <v>904</v>
      </c>
      <c r="K182" s="63" t="s">
        <v>905</v>
      </c>
      <c r="L182" s="63" t="s">
        <v>898</v>
      </c>
      <c r="M182" s="63" t="s">
        <v>827</v>
      </c>
      <c r="N182" s="63" t="s">
        <v>892</v>
      </c>
      <c r="O182" s="65">
        <f>COUNTIF(Frequencies!A:A,T_Source[[#This Row],[FILTER-1 Topic]])</f>
        <v>1</v>
      </c>
      <c r="P182" s="65">
        <f>COUNTIF(Frequencies!D:D,T_Source[[#This Row],[FILTER-2 Target population]])</f>
        <v>1</v>
      </c>
      <c r="Q182" s="65">
        <f>COUNTIF(Frequencies!G:G,T_Source[[#This Row],[FILTER-3 Data collection level]])</f>
        <v>1</v>
      </c>
      <c r="R182" s="65">
        <f>COUNTIF(Frequencies!J:J,T_Source[[#This Row],[FILTER-4 Intervention Type]])</f>
        <v>1</v>
      </c>
      <c r="S182" s="66" t="b">
        <f>SUM(T_Source[[#This Row],[Select F1]:[Select F4]])=4</f>
        <v>1</v>
      </c>
      <c r="T182" s="66">
        <f>IF(T_Source[[#This Row],[Select]]=TRUE,MAX($T$1:T181)+1,0)</f>
        <v>181</v>
      </c>
    </row>
    <row r="183" spans="1:20" x14ac:dyDescent="0.55000000000000004">
      <c r="A183" s="63">
        <v>182</v>
      </c>
      <c r="B183" s="63">
        <v>178</v>
      </c>
      <c r="C183" s="63" t="s">
        <v>906</v>
      </c>
      <c r="D183" s="63" t="s">
        <v>887</v>
      </c>
      <c r="E183" s="63" t="s">
        <v>437</v>
      </c>
      <c r="F183" s="63" t="s">
        <v>22</v>
      </c>
      <c r="G183" s="63" t="s">
        <v>888</v>
      </c>
      <c r="H183" s="63" t="s">
        <v>907</v>
      </c>
      <c r="I183" s="63" t="s">
        <v>908</v>
      </c>
      <c r="J183" s="64" t="s">
        <v>909</v>
      </c>
      <c r="K183" s="63" t="s">
        <v>910</v>
      </c>
      <c r="L183" s="63" t="s">
        <v>898</v>
      </c>
      <c r="M183" s="63" t="s">
        <v>911</v>
      </c>
      <c r="N183" s="63" t="s">
        <v>912</v>
      </c>
      <c r="O183" s="65">
        <f>COUNTIF(Frequencies!A:A,T_Source[[#This Row],[FILTER-1 Topic]])</f>
        <v>1</v>
      </c>
      <c r="P183" s="65">
        <f>COUNTIF(Frequencies!D:D,T_Source[[#This Row],[FILTER-2 Target population]])</f>
        <v>1</v>
      </c>
      <c r="Q183" s="65">
        <f>COUNTIF(Frequencies!G:G,T_Source[[#This Row],[FILTER-3 Data collection level]])</f>
        <v>1</v>
      </c>
      <c r="R183" s="65">
        <f>COUNTIF(Frequencies!J:J,T_Source[[#This Row],[FILTER-4 Intervention Type]])</f>
        <v>1</v>
      </c>
      <c r="S183" s="66" t="b">
        <f>SUM(T_Source[[#This Row],[Select F1]:[Select F4]])=4</f>
        <v>1</v>
      </c>
      <c r="T183" s="66">
        <f>IF(T_Source[[#This Row],[Select]]=TRUE,MAX($T$1:T182)+1,0)</f>
        <v>182</v>
      </c>
    </row>
    <row r="184" spans="1:20" x14ac:dyDescent="0.55000000000000004">
      <c r="A184" s="63">
        <v>183</v>
      </c>
      <c r="B184" s="63">
        <v>179</v>
      </c>
      <c r="C184" s="63" t="s">
        <v>499</v>
      </c>
      <c r="D184" s="63" t="s">
        <v>887</v>
      </c>
      <c r="E184" s="63" t="s">
        <v>437</v>
      </c>
      <c r="F184" s="63" t="s">
        <v>22</v>
      </c>
      <c r="G184" s="63" t="s">
        <v>888</v>
      </c>
      <c r="H184" s="63" t="s">
        <v>913</v>
      </c>
      <c r="I184" s="63" t="s">
        <v>914</v>
      </c>
      <c r="J184" s="64" t="s">
        <v>915</v>
      </c>
      <c r="K184" s="63" t="s">
        <v>916</v>
      </c>
      <c r="L184" s="63" t="s">
        <v>898</v>
      </c>
      <c r="M184" s="63" t="s">
        <v>917</v>
      </c>
      <c r="N184" s="63" t="s">
        <v>912</v>
      </c>
      <c r="O184" s="65">
        <f>COUNTIF(Frequencies!A:A,T_Source[[#This Row],[FILTER-1 Topic]])</f>
        <v>1</v>
      </c>
      <c r="P184" s="65">
        <f>COUNTIF(Frequencies!D:D,T_Source[[#This Row],[FILTER-2 Target population]])</f>
        <v>1</v>
      </c>
      <c r="Q184" s="65">
        <f>COUNTIF(Frequencies!G:G,T_Source[[#This Row],[FILTER-3 Data collection level]])</f>
        <v>1</v>
      </c>
      <c r="R184" s="65">
        <f>COUNTIF(Frequencies!J:J,T_Source[[#This Row],[FILTER-4 Intervention Type]])</f>
        <v>1</v>
      </c>
      <c r="S184" s="66" t="b">
        <f>SUM(T_Source[[#This Row],[Select F1]:[Select F4]])=4</f>
        <v>1</v>
      </c>
      <c r="T184" s="66">
        <f>IF(T_Source[[#This Row],[Select]]=TRUE,MAX($T$1:T183)+1,0)</f>
        <v>183</v>
      </c>
    </row>
    <row r="185" spans="1:20" x14ac:dyDescent="0.55000000000000004">
      <c r="A185" s="63">
        <v>184</v>
      </c>
      <c r="B185" s="63">
        <v>180</v>
      </c>
      <c r="C185" s="63" t="s">
        <v>499</v>
      </c>
      <c r="D185" s="63" t="s">
        <v>887</v>
      </c>
      <c r="E185" s="63" t="s">
        <v>437</v>
      </c>
      <c r="F185" s="63" t="s">
        <v>22</v>
      </c>
      <c r="G185" s="63" t="s">
        <v>888</v>
      </c>
      <c r="H185" s="63" t="s">
        <v>918</v>
      </c>
      <c r="I185" s="63" t="s">
        <v>919</v>
      </c>
      <c r="J185" s="64" t="s">
        <v>920</v>
      </c>
      <c r="K185" s="63" t="s">
        <v>921</v>
      </c>
      <c r="L185" s="63" t="s">
        <v>898</v>
      </c>
      <c r="M185" s="63" t="s">
        <v>917</v>
      </c>
      <c r="N185" s="63" t="s">
        <v>922</v>
      </c>
      <c r="O185" s="65">
        <f>COUNTIF(Frequencies!A:A,T_Source[[#This Row],[FILTER-1 Topic]])</f>
        <v>1</v>
      </c>
      <c r="P185" s="65">
        <f>COUNTIF(Frequencies!D:D,T_Source[[#This Row],[FILTER-2 Target population]])</f>
        <v>1</v>
      </c>
      <c r="Q185" s="65">
        <f>COUNTIF(Frequencies!G:G,T_Source[[#This Row],[FILTER-3 Data collection level]])</f>
        <v>1</v>
      </c>
      <c r="R185" s="65">
        <f>COUNTIF(Frequencies!J:J,T_Source[[#This Row],[FILTER-4 Intervention Type]])</f>
        <v>1</v>
      </c>
      <c r="S185" s="66" t="b">
        <f>SUM(T_Source[[#This Row],[Select F1]:[Select F4]])=4</f>
        <v>1</v>
      </c>
      <c r="T185" s="66">
        <f>IF(T_Source[[#This Row],[Select]]=TRUE,MAX($T$1:T184)+1,0)</f>
        <v>184</v>
      </c>
    </row>
    <row r="186" spans="1:20" x14ac:dyDescent="0.55000000000000004">
      <c r="A186" s="63">
        <v>185</v>
      </c>
      <c r="B186" s="63">
        <v>181</v>
      </c>
      <c r="C186" s="63" t="s">
        <v>923</v>
      </c>
      <c r="D186" s="63" t="s">
        <v>887</v>
      </c>
      <c r="E186" s="63" t="s">
        <v>437</v>
      </c>
      <c r="F186" s="63" t="s">
        <v>330</v>
      </c>
      <c r="G186" s="63" t="s">
        <v>888</v>
      </c>
      <c r="H186" s="63" t="s">
        <v>924</v>
      </c>
      <c r="I186" s="63" t="s">
        <v>1008</v>
      </c>
      <c r="J186" s="64" t="s">
        <v>925</v>
      </c>
      <c r="K186" s="63" t="s">
        <v>1009</v>
      </c>
      <c r="L186" s="63" t="s">
        <v>898</v>
      </c>
      <c r="M186" s="63" t="s">
        <v>926</v>
      </c>
      <c r="N186" s="63" t="s">
        <v>922</v>
      </c>
      <c r="O186" s="65">
        <f>COUNTIF(Frequencies!A:A,T_Source[[#This Row],[FILTER-1 Topic]])</f>
        <v>1</v>
      </c>
      <c r="P186" s="65">
        <f>COUNTIF(Frequencies!D:D,T_Source[[#This Row],[FILTER-2 Target population]])</f>
        <v>1</v>
      </c>
      <c r="Q186" s="65">
        <f>COUNTIF(Frequencies!G:G,T_Source[[#This Row],[FILTER-3 Data collection level]])</f>
        <v>1</v>
      </c>
      <c r="R186" s="65">
        <f>COUNTIF(Frequencies!J:J,T_Source[[#This Row],[FILTER-4 Intervention Type]])</f>
        <v>1</v>
      </c>
      <c r="S186" s="66" t="b">
        <f>SUM(T_Source[[#This Row],[Select F1]:[Select F4]])=4</f>
        <v>1</v>
      </c>
      <c r="T186" s="66">
        <f>IF(T_Source[[#This Row],[Select]]=TRUE,MAX($T$1:T185)+1,0)</f>
        <v>185</v>
      </c>
    </row>
    <row r="187" spans="1:20" x14ac:dyDescent="0.55000000000000004">
      <c r="A187" s="63">
        <v>186</v>
      </c>
      <c r="B187" s="63">
        <v>182</v>
      </c>
      <c r="C187" s="63" t="s">
        <v>923</v>
      </c>
      <c r="D187" s="63" t="s">
        <v>887</v>
      </c>
      <c r="E187" s="63" t="s">
        <v>437</v>
      </c>
      <c r="F187" s="63" t="s">
        <v>330</v>
      </c>
      <c r="G187" s="63" t="s">
        <v>888</v>
      </c>
      <c r="H187" s="63" t="s">
        <v>927</v>
      </c>
      <c r="I187" s="63" t="s">
        <v>1010</v>
      </c>
      <c r="J187" s="64" t="s">
        <v>928</v>
      </c>
      <c r="K187" s="63" t="s">
        <v>1011</v>
      </c>
      <c r="L187" s="63" t="s">
        <v>898</v>
      </c>
      <c r="M187" s="63" t="s">
        <v>926</v>
      </c>
      <c r="N187" s="63" t="s">
        <v>922</v>
      </c>
      <c r="O187" s="65">
        <f>COUNTIF(Frequencies!A:A,T_Source[[#This Row],[FILTER-1 Topic]])</f>
        <v>1</v>
      </c>
      <c r="P187" s="65">
        <f>COUNTIF(Frequencies!D:D,T_Source[[#This Row],[FILTER-2 Target population]])</f>
        <v>1</v>
      </c>
      <c r="Q187" s="65">
        <f>COUNTIF(Frequencies!G:G,T_Source[[#This Row],[FILTER-3 Data collection level]])</f>
        <v>1</v>
      </c>
      <c r="R187" s="65">
        <f>COUNTIF(Frequencies!J:J,T_Source[[#This Row],[FILTER-4 Intervention Type]])</f>
        <v>1</v>
      </c>
      <c r="S187" s="66" t="b">
        <f>SUM(T_Source[[#This Row],[Select F1]:[Select F4]])=4</f>
        <v>1</v>
      </c>
      <c r="T187" s="66">
        <f>IF(T_Source[[#This Row],[Select]]=TRUE,MAX($T$1:T186)+1,0)</f>
        <v>186</v>
      </c>
    </row>
    <row r="188" spans="1:20" x14ac:dyDescent="0.55000000000000004">
      <c r="A188" s="63">
        <v>187</v>
      </c>
      <c r="B188" s="63">
        <v>183</v>
      </c>
      <c r="C188" s="63" t="s">
        <v>923</v>
      </c>
      <c r="D188" s="63" t="s">
        <v>887</v>
      </c>
      <c r="E188" s="63" t="s">
        <v>437</v>
      </c>
      <c r="F188" s="63" t="s">
        <v>330</v>
      </c>
      <c r="G188" s="63" t="s">
        <v>888</v>
      </c>
      <c r="H188" s="63" t="s">
        <v>929</v>
      </c>
      <c r="I188" s="63" t="s">
        <v>1012</v>
      </c>
      <c r="J188" s="64" t="s">
        <v>930</v>
      </c>
      <c r="K188" s="63" t="s">
        <v>1013</v>
      </c>
      <c r="L188" s="63" t="s">
        <v>898</v>
      </c>
      <c r="M188" s="63" t="s">
        <v>926</v>
      </c>
      <c r="N188" s="63" t="s">
        <v>922</v>
      </c>
      <c r="O188" s="65">
        <f>COUNTIF(Frequencies!A:A,T_Source[[#This Row],[FILTER-1 Topic]])</f>
        <v>1</v>
      </c>
      <c r="P188" s="65">
        <f>COUNTIF(Frequencies!D:D,T_Source[[#This Row],[FILTER-2 Target population]])</f>
        <v>1</v>
      </c>
      <c r="Q188" s="65">
        <f>COUNTIF(Frequencies!G:G,T_Source[[#This Row],[FILTER-3 Data collection level]])</f>
        <v>1</v>
      </c>
      <c r="R188" s="65">
        <f>COUNTIF(Frequencies!J:J,T_Source[[#This Row],[FILTER-4 Intervention Type]])</f>
        <v>1</v>
      </c>
      <c r="S188" s="66" t="b">
        <f>SUM(T_Source[[#This Row],[Select F1]:[Select F4]])=4</f>
        <v>1</v>
      </c>
      <c r="T188" s="66">
        <f>IF(T_Source[[#This Row],[Select]]=TRUE,MAX($T$1:T187)+1,0)</f>
        <v>187</v>
      </c>
    </row>
    <row r="189" spans="1:20" x14ac:dyDescent="0.55000000000000004">
      <c r="A189" s="63">
        <v>188</v>
      </c>
      <c r="B189" s="63">
        <v>184</v>
      </c>
      <c r="C189" s="63" t="s">
        <v>923</v>
      </c>
      <c r="D189" s="63" t="s">
        <v>887</v>
      </c>
      <c r="E189" s="63" t="s">
        <v>437</v>
      </c>
      <c r="F189" s="63" t="s">
        <v>330</v>
      </c>
      <c r="G189" s="63" t="s">
        <v>888</v>
      </c>
      <c r="H189" s="63" t="s">
        <v>931</v>
      </c>
      <c r="I189" s="63" t="s">
        <v>1014</v>
      </c>
      <c r="J189" s="64" t="s">
        <v>932</v>
      </c>
      <c r="K189" s="63" t="s">
        <v>1015</v>
      </c>
      <c r="L189" s="63" t="s">
        <v>898</v>
      </c>
      <c r="M189" s="63" t="s">
        <v>926</v>
      </c>
      <c r="N189" s="63" t="s">
        <v>922</v>
      </c>
      <c r="O189" s="65">
        <f>COUNTIF(Frequencies!A:A,T_Source[[#This Row],[FILTER-1 Topic]])</f>
        <v>1</v>
      </c>
      <c r="P189" s="65">
        <f>COUNTIF(Frequencies!D:D,T_Source[[#This Row],[FILTER-2 Target population]])</f>
        <v>1</v>
      </c>
      <c r="Q189" s="65">
        <f>COUNTIF(Frequencies!G:G,T_Source[[#This Row],[FILTER-3 Data collection level]])</f>
        <v>1</v>
      </c>
      <c r="R189" s="65">
        <f>COUNTIF(Frequencies!J:J,T_Source[[#This Row],[FILTER-4 Intervention Type]])</f>
        <v>1</v>
      </c>
      <c r="S189" s="66" t="b">
        <f>SUM(T_Source[[#This Row],[Select F1]:[Select F4]])=4</f>
        <v>1</v>
      </c>
      <c r="T189" s="66">
        <f>IF(T_Source[[#This Row],[Select]]=TRUE,MAX($T$1:T188)+1,0)</f>
        <v>188</v>
      </c>
    </row>
    <row r="190" spans="1:20" x14ac:dyDescent="0.55000000000000004">
      <c r="A190" s="63">
        <v>189</v>
      </c>
      <c r="B190" s="63">
        <v>185</v>
      </c>
      <c r="C190" s="63" t="s">
        <v>923</v>
      </c>
      <c r="D190" s="63" t="s">
        <v>887</v>
      </c>
      <c r="E190" s="63" t="s">
        <v>437</v>
      </c>
      <c r="F190" s="63" t="s">
        <v>330</v>
      </c>
      <c r="G190" s="63" t="s">
        <v>888</v>
      </c>
      <c r="H190" s="63" t="s">
        <v>933</v>
      </c>
      <c r="I190" s="63" t="s">
        <v>1016</v>
      </c>
      <c r="J190" s="64" t="s">
        <v>934</v>
      </c>
      <c r="K190" s="63" t="s">
        <v>1017</v>
      </c>
      <c r="L190" s="63" t="s">
        <v>898</v>
      </c>
      <c r="M190" s="63" t="s">
        <v>926</v>
      </c>
      <c r="N190" s="63" t="s">
        <v>922</v>
      </c>
      <c r="O190" s="65">
        <f>COUNTIF(Frequencies!A:A,T_Source[[#This Row],[FILTER-1 Topic]])</f>
        <v>1</v>
      </c>
      <c r="P190" s="65">
        <f>COUNTIF(Frequencies!D:D,T_Source[[#This Row],[FILTER-2 Target population]])</f>
        <v>1</v>
      </c>
      <c r="Q190" s="65">
        <f>COUNTIF(Frequencies!G:G,T_Source[[#This Row],[FILTER-3 Data collection level]])</f>
        <v>1</v>
      </c>
      <c r="R190" s="65">
        <f>COUNTIF(Frequencies!J:J,T_Source[[#This Row],[FILTER-4 Intervention Type]])</f>
        <v>1</v>
      </c>
      <c r="S190" s="66" t="b">
        <f>SUM(T_Source[[#This Row],[Select F1]:[Select F4]])=4</f>
        <v>1</v>
      </c>
      <c r="T190" s="66">
        <f>IF(T_Source[[#This Row],[Select]]=TRUE,MAX($T$1:T189)+1,0)</f>
        <v>189</v>
      </c>
    </row>
    <row r="191" spans="1:20" x14ac:dyDescent="0.55000000000000004">
      <c r="A191" s="63">
        <v>190</v>
      </c>
      <c r="B191" s="63">
        <v>186</v>
      </c>
      <c r="C191" s="63" t="s">
        <v>923</v>
      </c>
      <c r="D191" s="63" t="s">
        <v>887</v>
      </c>
      <c r="E191" s="63" t="s">
        <v>437</v>
      </c>
      <c r="F191" s="63" t="s">
        <v>330</v>
      </c>
      <c r="G191" s="63" t="s">
        <v>888</v>
      </c>
      <c r="H191" s="63" t="s">
        <v>935</v>
      </c>
      <c r="I191" s="63" t="s">
        <v>1018</v>
      </c>
      <c r="J191" s="64" t="s">
        <v>936</v>
      </c>
      <c r="K191" s="63" t="s">
        <v>1019</v>
      </c>
      <c r="L191" s="63" t="s">
        <v>898</v>
      </c>
      <c r="M191" s="63" t="s">
        <v>926</v>
      </c>
      <c r="N191" s="63" t="s">
        <v>922</v>
      </c>
      <c r="O191" s="65">
        <f>COUNTIF(Frequencies!A:A,T_Source[[#This Row],[FILTER-1 Topic]])</f>
        <v>1</v>
      </c>
      <c r="P191" s="65">
        <f>COUNTIF(Frequencies!D:D,T_Source[[#This Row],[FILTER-2 Target population]])</f>
        <v>1</v>
      </c>
      <c r="Q191" s="65">
        <f>COUNTIF(Frequencies!G:G,T_Source[[#This Row],[FILTER-3 Data collection level]])</f>
        <v>1</v>
      </c>
      <c r="R191" s="65">
        <f>COUNTIF(Frequencies!J:J,T_Source[[#This Row],[FILTER-4 Intervention Type]])</f>
        <v>1</v>
      </c>
      <c r="S191" s="66" t="b">
        <f>SUM(T_Source[[#This Row],[Select F1]:[Select F4]])=4</f>
        <v>1</v>
      </c>
      <c r="T191" s="66">
        <f>IF(T_Source[[#This Row],[Select]]=TRUE,MAX($T$1:T190)+1,0)</f>
        <v>190</v>
      </c>
    </row>
    <row r="192" spans="1:20" x14ac:dyDescent="0.55000000000000004"/>
    <row r="193" x14ac:dyDescent="0.55000000000000004"/>
    <row r="194" x14ac:dyDescent="0.55000000000000004"/>
  </sheetData>
  <sheetProtection sheet="1" objects="1" scenarios="1"/>
  <phoneticPr fontId="10" type="noConversion"/>
  <pageMargins left="0.7" right="0.7" top="0.75" bottom="0.75" header="0.3" footer="0.3"/>
  <pageSetup orientation="portrait" verticalDpi="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BB280-860F-4908-AE22-875BEE147BDC}">
  <dimension ref="A1:J22"/>
  <sheetViews>
    <sheetView workbookViewId="0">
      <pane ySplit="1" topLeftCell="A2" activePane="bottomLeft" state="frozen"/>
      <selection activeCell="A5" sqref="A5:A16"/>
      <selection pane="bottomLeft" activeCell="I7" sqref="I7"/>
    </sheetView>
  </sheetViews>
  <sheetFormatPr defaultColWidth="8.83984375" defaultRowHeight="14.4" x14ac:dyDescent="0.55000000000000004"/>
  <cols>
    <col min="1" max="1" width="19.83984375" customWidth="1"/>
    <col min="2" max="2" width="20" bestFit="1" customWidth="1"/>
    <col min="4" max="4" width="18.68359375" customWidth="1"/>
    <col min="5" max="5" width="11.83984375" customWidth="1"/>
    <col min="10" max="10" width="36.68359375" customWidth="1"/>
  </cols>
  <sheetData>
    <row r="1" spans="1:10" x14ac:dyDescent="0.55000000000000004">
      <c r="A1" t="s">
        <v>75</v>
      </c>
      <c r="D1" t="s">
        <v>77</v>
      </c>
      <c r="G1" t="s">
        <v>79</v>
      </c>
      <c r="J1" t="s">
        <v>81</v>
      </c>
    </row>
    <row r="3" spans="1:10" x14ac:dyDescent="0.55000000000000004">
      <c r="A3" s="15" t="s">
        <v>937</v>
      </c>
      <c r="D3" s="15" t="s">
        <v>937</v>
      </c>
      <c r="G3" s="15" t="s">
        <v>937</v>
      </c>
      <c r="J3" s="15" t="s">
        <v>937</v>
      </c>
    </row>
    <row r="4" spans="1:10" x14ac:dyDescent="0.55000000000000004">
      <c r="A4" s="14" t="s">
        <v>466</v>
      </c>
      <c r="D4" s="14" t="s">
        <v>887</v>
      </c>
      <c r="G4" s="14" t="s">
        <v>124</v>
      </c>
      <c r="J4" s="14" t="s">
        <v>22</v>
      </c>
    </row>
    <row r="5" spans="1:10" x14ac:dyDescent="0.55000000000000004">
      <c r="A5" s="14" t="s">
        <v>460</v>
      </c>
      <c r="D5" s="14" t="s">
        <v>847</v>
      </c>
      <c r="G5" s="14" t="s">
        <v>437</v>
      </c>
      <c r="J5" s="14" t="s">
        <v>205</v>
      </c>
    </row>
    <row r="6" spans="1:10" x14ac:dyDescent="0.55000000000000004">
      <c r="A6" s="14" t="s">
        <v>734</v>
      </c>
      <c r="D6" s="14" t="s">
        <v>882</v>
      </c>
      <c r="J6" s="14" t="s">
        <v>594</v>
      </c>
    </row>
    <row r="7" spans="1:10" x14ac:dyDescent="0.55000000000000004">
      <c r="A7" s="14" t="s">
        <v>454</v>
      </c>
      <c r="D7" s="14" t="s">
        <v>837</v>
      </c>
      <c r="J7" s="14" t="s">
        <v>21</v>
      </c>
    </row>
    <row r="8" spans="1:10" x14ac:dyDescent="0.55000000000000004">
      <c r="A8" s="14" t="s">
        <v>846</v>
      </c>
      <c r="D8" s="14" t="s">
        <v>820</v>
      </c>
      <c r="J8" s="14" t="s">
        <v>380</v>
      </c>
    </row>
    <row r="9" spans="1:10" x14ac:dyDescent="0.55000000000000004">
      <c r="A9" s="14" t="s">
        <v>906</v>
      </c>
      <c r="D9" s="14" t="s">
        <v>124</v>
      </c>
      <c r="J9" s="14" t="s">
        <v>585</v>
      </c>
    </row>
    <row r="10" spans="1:10" x14ac:dyDescent="0.55000000000000004">
      <c r="A10" s="14" t="s">
        <v>858</v>
      </c>
      <c r="D10" s="14" t="s">
        <v>467</v>
      </c>
      <c r="J10" s="14" t="s">
        <v>461</v>
      </c>
    </row>
    <row r="11" spans="1:10" x14ac:dyDescent="0.55000000000000004">
      <c r="A11" s="14" t="s">
        <v>204</v>
      </c>
      <c r="D11" s="14" t="s">
        <v>735</v>
      </c>
      <c r="J11" s="14" t="s">
        <v>24</v>
      </c>
    </row>
    <row r="12" spans="1:10" x14ac:dyDescent="0.55000000000000004">
      <c r="A12" s="14" t="s">
        <v>167</v>
      </c>
      <c r="D12" s="14" t="s">
        <v>599</v>
      </c>
      <c r="J12" s="14" t="s">
        <v>330</v>
      </c>
    </row>
    <row r="13" spans="1:10" x14ac:dyDescent="0.55000000000000004">
      <c r="A13" s="14" t="s">
        <v>881</v>
      </c>
      <c r="D13" s="14" t="s">
        <v>781</v>
      </c>
      <c r="J13" s="14" t="s">
        <v>181</v>
      </c>
    </row>
    <row r="14" spans="1:10" x14ac:dyDescent="0.55000000000000004">
      <c r="A14" s="14" t="s">
        <v>379</v>
      </c>
      <c r="D14" s="14" t="s">
        <v>436</v>
      </c>
      <c r="J14" s="14" t="s">
        <v>168</v>
      </c>
    </row>
    <row r="15" spans="1:10" x14ac:dyDescent="0.55000000000000004">
      <c r="A15" s="14" t="s">
        <v>558</v>
      </c>
      <c r="J15" s="14" t="s">
        <v>195</v>
      </c>
    </row>
    <row r="16" spans="1:10" x14ac:dyDescent="0.55000000000000004">
      <c r="A16" s="14" t="s">
        <v>815</v>
      </c>
    </row>
    <row r="17" spans="1:1" x14ac:dyDescent="0.55000000000000004">
      <c r="A17" s="14" t="s">
        <v>435</v>
      </c>
    </row>
    <row r="18" spans="1:1" x14ac:dyDescent="0.55000000000000004">
      <c r="A18" s="14" t="s">
        <v>499</v>
      </c>
    </row>
    <row r="19" spans="1:1" x14ac:dyDescent="0.55000000000000004">
      <c r="A19" s="14" t="s">
        <v>338</v>
      </c>
    </row>
    <row r="20" spans="1:1" x14ac:dyDescent="0.55000000000000004">
      <c r="A20" s="14" t="s">
        <v>794</v>
      </c>
    </row>
    <row r="21" spans="1:1" x14ac:dyDescent="0.55000000000000004">
      <c r="A21" s="14" t="s">
        <v>764</v>
      </c>
    </row>
    <row r="22" spans="1:1" x14ac:dyDescent="0.55000000000000004">
      <c r="A22" s="14" t="s">
        <v>923</v>
      </c>
    </row>
  </sheetData>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4130D-E558-4222-8E50-1C37256437E7}">
  <sheetPr>
    <tabColor rgb="FF177E72"/>
  </sheetPr>
  <dimension ref="A1:F48"/>
  <sheetViews>
    <sheetView showGridLines="0" tabSelected="1" zoomScale="70" zoomScaleNormal="70" workbookViewId="0">
      <selection activeCell="E12" sqref="E12"/>
    </sheetView>
  </sheetViews>
  <sheetFormatPr defaultColWidth="0" defaultRowHeight="12.3" zeroHeight="1" x14ac:dyDescent="0.4"/>
  <cols>
    <col min="1" max="1" width="16.15625" style="27" customWidth="1"/>
    <col min="2" max="2" width="3.3125" style="27" customWidth="1"/>
    <col min="3" max="3" width="54.68359375" style="33" customWidth="1"/>
    <col min="4" max="4" width="96.15625" style="27" customWidth="1"/>
    <col min="5" max="6" width="8.68359375" style="27" customWidth="1"/>
    <col min="7" max="16384" width="8.68359375" style="27" hidden="1"/>
  </cols>
  <sheetData>
    <row r="1" spans="1:6" x14ac:dyDescent="0.4">
      <c r="C1" s="28" t="s">
        <v>1031</v>
      </c>
      <c r="E1" s="57" t="s">
        <v>1064</v>
      </c>
      <c r="F1" s="57"/>
    </row>
    <row r="2" spans="1:6" x14ac:dyDescent="0.4">
      <c r="A2" s="29" t="str">
        <f>"Selected indicators:"&amp;CHAR(10)&amp;SelectedSurveyCount</f>
        <v>Selected indicators:
190</v>
      </c>
      <c r="B2" s="29"/>
      <c r="C2" s="30" t="s">
        <v>1021</v>
      </c>
      <c r="E2" s="57"/>
      <c r="F2" s="57"/>
    </row>
    <row r="3" spans="1:6" ht="15.3" x14ac:dyDescent="0.55000000000000004">
      <c r="C3" s="31" t="s">
        <v>1060</v>
      </c>
      <c r="D3" s="32" t="str" cm="1">
        <f t="array" ref="D3">A21&amp;" to "&amp;A21+2&amp;" from the "&amp;SelectedSurveyCount&amp; " selected"</f>
        <v>1 to 3 from the 190 selected</v>
      </c>
      <c r="E3" s="58" t="s">
        <v>1062</v>
      </c>
      <c r="F3" s="58"/>
    </row>
    <row r="4" spans="1:6" x14ac:dyDescent="0.4">
      <c r="C4" s="27"/>
    </row>
    <row r="5" spans="1:6" x14ac:dyDescent="0.4"/>
    <row r="6" spans="1:6" x14ac:dyDescent="0.4">
      <c r="A6" s="56" t="s">
        <v>1053</v>
      </c>
      <c r="B6" s="56"/>
      <c r="C6" s="56"/>
      <c r="D6" s="56"/>
    </row>
    <row r="7" spans="1:6" x14ac:dyDescent="0.4">
      <c r="C7" s="27"/>
    </row>
    <row r="8" spans="1:6" x14ac:dyDescent="0.4">
      <c r="C8" s="27"/>
    </row>
    <row r="9" spans="1:6" x14ac:dyDescent="0.4">
      <c r="C9" s="27"/>
    </row>
    <row r="10" spans="1:6" x14ac:dyDescent="0.4"/>
    <row r="11" spans="1:6" x14ac:dyDescent="0.4"/>
    <row r="12" spans="1:6" x14ac:dyDescent="0.4"/>
    <row r="13" spans="1:6" x14ac:dyDescent="0.4"/>
    <row r="14" spans="1:6" x14ac:dyDescent="0.4"/>
    <row r="15" spans="1:6" x14ac:dyDescent="0.4"/>
    <row r="16" spans="1:6" x14ac:dyDescent="0.4"/>
    <row r="17" spans="1:4" x14ac:dyDescent="0.4"/>
    <row r="18" spans="1:4" x14ac:dyDescent="0.4"/>
    <row r="19" spans="1:4" x14ac:dyDescent="0.4"/>
    <row r="20" spans="1:4" ht="86.5" customHeight="1" thickBot="1" x14ac:dyDescent="0.45"/>
    <row r="21" spans="1:4" ht="23.05" customHeight="1" thickTop="1" x14ac:dyDescent="0.4">
      <c r="A21" s="34">
        <v>1</v>
      </c>
      <c r="C21" s="35" t="str">
        <f>"Questionnaire Section [S.N.: "&amp;_xlfn.XLOOKUP(A21,T_Source[ID select],T_Source[S.N.])&amp;"]"</f>
        <v>Questionnaire Section [S.N.: 1]</v>
      </c>
      <c r="D21" s="36" t="str">
        <f>INDEX(T_Source[Questionnaire Section],MATCH($A21,T_Source[ID select],0))</f>
        <v>Access to amenities</v>
      </c>
    </row>
    <row r="22" spans="1:4" ht="30" customHeight="1" x14ac:dyDescent="0.4">
      <c r="A22" s="29">
        <f t="shared" ref="A22:A28" si="0">A21</f>
        <v>1</v>
      </c>
      <c r="B22" s="29"/>
      <c r="C22" s="37" t="s">
        <v>85</v>
      </c>
      <c r="D22" s="38" t="str" cm="1">
        <f t="array" ref="D22">INDEX(T_Source[#All],MATCH(A22,T_Source[ID select],0)+1,MATCH($C22,T_Source[#Headers],0))</f>
        <v>Handwashing facility with water and soap</v>
      </c>
    </row>
    <row r="23" spans="1:4" ht="38.049999999999997" customHeight="1" x14ac:dyDescent="0.4">
      <c r="A23" s="29">
        <f t="shared" si="0"/>
        <v>1</v>
      </c>
      <c r="B23" s="29"/>
      <c r="C23" s="37" t="s">
        <v>7</v>
      </c>
      <c r="D23" s="38" t="str" cm="1">
        <f t="array" ref="D23">INDEX(T_Source[#All],MATCH(A23,T_Source[ID select],0)+1,MATCH($C23,T_Source[#Headers],0))</f>
        <v>% de jure household members with a fixed place on HH premises for hand washing where water and soap or detergent are present</v>
      </c>
    </row>
    <row r="24" spans="1:4" ht="60" customHeight="1" x14ac:dyDescent="0.4">
      <c r="A24" s="29">
        <f t="shared" si="0"/>
        <v>1</v>
      </c>
      <c r="B24" s="29"/>
      <c r="C24" s="37" t="s">
        <v>88</v>
      </c>
      <c r="D24" s="38" t="str" cm="1">
        <f t="array" ref="D24">INDEX(T_Source[#All],MATCH(A24,T_Source[ID select],0)+1,MATCH($C24,T_Source[#Headers],0))</f>
        <v>We would like to learn about the places that households use to wash their hands. Can you please show me where members of your household most often wash their hands? + Observation of water &amp; soap</v>
      </c>
    </row>
    <row r="25" spans="1:4" ht="35.049999999999997" customHeight="1" x14ac:dyDescent="0.4">
      <c r="A25" s="29">
        <f t="shared" si="0"/>
        <v>1</v>
      </c>
      <c r="B25" s="29"/>
      <c r="C25" s="37" t="s">
        <v>90</v>
      </c>
      <c r="D25" s="38" t="str" cm="1">
        <f t="array" ref="D25">INDEX(T_Source[#All],MATCH(A25,T_Source[ID select],0)+1,MATCH($C25,T_Source[#Headers],0))</f>
        <v>Number of household members with a fixed place for hand washing where water and soap or detergent are present</v>
      </c>
    </row>
    <row r="26" spans="1:4" x14ac:dyDescent="0.4">
      <c r="A26" s="29">
        <f t="shared" si="0"/>
        <v>1</v>
      </c>
      <c r="B26" s="29"/>
      <c r="C26" s="37" t="s">
        <v>92</v>
      </c>
      <c r="D26" s="38" t="str" cm="1">
        <f t="array" ref="D26">INDEX(T_Source[#All],MATCH(A26,T_Source[ID select],0)+1,MATCH($C26,T_Source[#Headers],0))</f>
        <v>Total number of household members</v>
      </c>
    </row>
    <row r="27" spans="1:4" x14ac:dyDescent="0.4">
      <c r="A27" s="29">
        <f t="shared" si="0"/>
        <v>1</v>
      </c>
      <c r="B27" s="29"/>
      <c r="C27" s="37" t="s">
        <v>94</v>
      </c>
      <c r="D27" s="38" t="str" cm="1">
        <f t="array" ref="D27">INDEX(T_Source[#All],MATCH(A27,T_Source[ID select],0)+1,MATCH($C27,T_Source[#Headers],0))</f>
        <v>Present</v>
      </c>
    </row>
    <row r="28" spans="1:4" ht="12.6" thickBot="1" x14ac:dyDescent="0.45">
      <c r="A28" s="29">
        <f t="shared" si="0"/>
        <v>1</v>
      </c>
      <c r="B28" s="29"/>
      <c r="C28" s="39" t="s">
        <v>96</v>
      </c>
      <c r="D28" s="40" t="str" cm="1">
        <f t="array" ref="D28">INDEX(T_Source[#All],MATCH(A28,T_Source[ID select],0)+1,MATCH($C28,T_Source[#Headers],0))</f>
        <v>Standard (JMP and SDG)</v>
      </c>
    </row>
    <row r="29" spans="1:4" ht="12.9" thickTop="1" thickBot="1" x14ac:dyDescent="0.45"/>
    <row r="30" spans="1:4" ht="12.6" thickTop="1" x14ac:dyDescent="0.4">
      <c r="A30" s="27" cm="1">
        <f t="array" ref="A30">IFERROR(IF(A21+1&gt;SelectedSurveyCount," - ",A21+1)," - ")</f>
        <v>2</v>
      </c>
      <c r="C30" s="35" t="str" cm="1">
        <f t="array" ref="C30">IFERROR(IF(A21+1&gt;SelectedSurveyCount," - ","Questionnaire Section [S.N.: "&amp;_xlfn.XLOOKUP(A30,T_Source[ID select],T_Source[S.N.])&amp;"]")," - ")</f>
        <v>Questionnaire Section [S.N.: 2]</v>
      </c>
      <c r="D30" s="36" t="str">
        <f>IFERROR(INDEX(T_Source[Questionnaire Section],MATCH($A30,T_Source[ID select],0))," - ")</f>
        <v>Access to amenities</v>
      </c>
    </row>
    <row r="31" spans="1:4" ht="21" customHeight="1" x14ac:dyDescent="0.4">
      <c r="A31" s="29">
        <f t="shared" ref="A31:A37" si="1">A30</f>
        <v>2</v>
      </c>
      <c r="B31" s="29"/>
      <c r="C31" s="37" t="str" cm="1">
        <f t="array" ref="C31">IFERROR(IF(A22+1&gt;SelectedSurveyCount," - ",C22)," - ")</f>
        <v>Indicator</v>
      </c>
      <c r="D31" s="38" t="str" cm="1">
        <f t="array" ref="D31">IFERROR(INDEX(T_Source[#All],MATCH(A31,T_Source[ID select],0)+1,MATCH($C31,T_Source[#Headers],0))," - ")</f>
        <v>Handwashing facility with water and soap (limited)</v>
      </c>
    </row>
    <row r="32" spans="1:4" ht="24.6" x14ac:dyDescent="0.4">
      <c r="A32" s="29">
        <f t="shared" si="1"/>
        <v>2</v>
      </c>
      <c r="B32" s="29"/>
      <c r="C32" s="37" t="str" cm="1">
        <f t="array" ref="C32">IFERROR(IF(A23+1&gt;SelectedSurveyCount," - ",C23)," - ")</f>
        <v>Indicator Definition</v>
      </c>
      <c r="D32" s="38" t="str" cm="1">
        <f t="array" ref="D32">IFERROR(INDEX(T_Source[#All],MATCH(A32,T_Source[ID select],0)+1,MATCH($C32,T_Source[#Headers],0))," - ")</f>
        <v>% de jure household members with a fixed place on HH premises for hand washing but no water and soap or detergent are present</v>
      </c>
    </row>
    <row r="33" spans="1:4" ht="63" customHeight="1" x14ac:dyDescent="0.4">
      <c r="A33" s="29">
        <f t="shared" si="1"/>
        <v>2</v>
      </c>
      <c r="B33" s="29"/>
      <c r="C33" s="37" t="str" cm="1">
        <f t="array" ref="C33">IFERROR(IF(A24+1&gt;SelectedSurveyCount," - ",C24)," - ")</f>
        <v>Survey Qs</v>
      </c>
      <c r="D33" s="38" t="str" cm="1">
        <f t="array" ref="D33">IFERROR(INDEX(T_Source[#All],MATCH(A33,T_Source[ID select],0)+1,MATCH($C33,T_Source[#Headers],0))," - ")</f>
        <v xml:space="preserve">We would like to learn about the places that households use to wash their hands. Can you please show me where members of your household most often wash their hands? + Observation of water &amp; soap </v>
      </c>
    </row>
    <row r="34" spans="1:4" ht="35.049999999999997" customHeight="1" x14ac:dyDescent="0.4">
      <c r="A34" s="29">
        <f t="shared" si="1"/>
        <v>2</v>
      </c>
      <c r="B34" s="29"/>
      <c r="C34" s="37" t="str" cm="1">
        <f t="array" ref="C34">IFERROR(IF(A25+1&gt;SelectedSurveyCount," - ",C25)," - ")</f>
        <v>Numerator</v>
      </c>
      <c r="D34" s="38" t="str" cm="1">
        <f t="array" ref="D34">IFERROR(INDEX(T_Source[#All],MATCH(A34,T_Source[ID select],0)+1,MATCH($C34,T_Source[#Headers],0))," - ")</f>
        <v>Number of household members with a fixed place for hand washing where no water and soap or detergent are present</v>
      </c>
    </row>
    <row r="35" spans="1:4" x14ac:dyDescent="0.4">
      <c r="A35" s="29">
        <f t="shared" si="1"/>
        <v>2</v>
      </c>
      <c r="B35" s="29"/>
      <c r="C35" s="37" t="str" cm="1">
        <f t="array" ref="C35">IFERROR(IF(A26+1&gt;SelectedSurveyCount," - ",C26)," - ")</f>
        <v>Denominator</v>
      </c>
      <c r="D35" s="38" t="str" cm="1">
        <f t="array" ref="D35">IFERROR(INDEX(T_Source[#All],MATCH(A35,T_Source[ID select],0)+1,MATCH($C35,T_Source[#Headers],0))," - ")</f>
        <v>Total number of household members</v>
      </c>
    </row>
    <row r="36" spans="1:4" x14ac:dyDescent="0.4">
      <c r="A36" s="29">
        <f t="shared" si="1"/>
        <v>2</v>
      </c>
      <c r="B36" s="29"/>
      <c r="C36" s="37" t="str" cm="1">
        <f t="array" ref="C36">IFERROR(IF(A27+1&gt;SelectedSurveyCount," - ",C27)," - ")</f>
        <v>Recall period</v>
      </c>
      <c r="D36" s="38" t="str" cm="1">
        <f t="array" ref="D36">IFERROR(INDEX(T_Source[#All],MATCH(A36,T_Source[ID select],0)+1,MATCH($C36,T_Source[#Headers],0))," - ")</f>
        <v>Present</v>
      </c>
    </row>
    <row r="37" spans="1:4" ht="12.6" thickBot="1" x14ac:dyDescent="0.45">
      <c r="A37" s="29">
        <f t="shared" si="1"/>
        <v>2</v>
      </c>
      <c r="B37" s="29"/>
      <c r="C37" s="39" t="str" cm="1">
        <f t="array" ref="C37">IFERROR(IF(A28+1&gt;SelectedSurveyCount," - ",C28)," - ")</f>
        <v>Source</v>
      </c>
      <c r="D37" s="40" t="str" cm="1">
        <f t="array" ref="D37">IFERROR(INDEX(T_Source[#All],MATCH(A37,T_Source[ID select],0)+1,MATCH($C37,T_Source[#Headers],0))," - ")</f>
        <v>Standard (JMP and SDG)</v>
      </c>
    </row>
    <row r="38" spans="1:4" ht="12.9" thickTop="1" thickBot="1" x14ac:dyDescent="0.45"/>
    <row r="39" spans="1:4" ht="12.6" thickTop="1" x14ac:dyDescent="0.4">
      <c r="A39" s="27" cm="1">
        <f t="array" ref="A39">IFERROR(IF(A30+1&gt;SelectedSurveyCount," - ",A30+1)," - ")</f>
        <v>3</v>
      </c>
      <c r="C39" s="35" t="str" cm="1">
        <f t="array" ref="C39">IFERROR(IF(A30+1&gt;SelectedSurveyCount," - ","Questionnaire Section [S.N.: "&amp;_xlfn.XLOOKUP(A39,T_Source[ID select],T_Source[S.N.])&amp;"]")," - ")</f>
        <v>Questionnaire Section [S.N.: 3]</v>
      </c>
      <c r="D39" s="36" t="str">
        <f>IFERROR(INDEX(T_Source[Questionnaire Section],MATCH($A39,T_Source[ID select],0))," - ")</f>
        <v>Access to amenities</v>
      </c>
    </row>
    <row r="40" spans="1:4" x14ac:dyDescent="0.4">
      <c r="A40" s="29">
        <f t="shared" ref="A40:A46" si="2">A39</f>
        <v>3</v>
      </c>
      <c r="B40" s="29"/>
      <c r="C40" s="37" t="str" cm="1">
        <f t="array" ref="C40">IFERROR(IF(A31+1&gt;SelectedSurveyCount," - ",C31)," - ")</f>
        <v>Indicator</v>
      </c>
      <c r="D40" s="38" t="str" cm="1">
        <f t="array" ref="D40">IFERROR(INDEX(T_Source[#All],MATCH(A40,T_Source[ID select],0)+1,MATCH($C40,T_Source[#Headers],0))," - ")</f>
        <v>Handwashing facility with water and soap (no facility)</v>
      </c>
    </row>
    <row r="41" spans="1:4" ht="37" customHeight="1" x14ac:dyDescent="0.4">
      <c r="A41" s="29">
        <f t="shared" si="2"/>
        <v>3</v>
      </c>
      <c r="B41" s="29"/>
      <c r="C41" s="37" t="str" cm="1">
        <f t="array" ref="C41">IFERROR(IF(A32+1&gt;SelectedSurveyCount," - ",C32)," - ")</f>
        <v>Indicator Definition</v>
      </c>
      <c r="D41" s="38" t="str" cm="1">
        <f t="array" ref="D41">IFERROR(INDEX(T_Source[#All],MATCH(A41,T_Source[ID select],0)+1,MATCH($C41,T_Source[#Headers],0))," - ")</f>
        <v>% de jure household members with no fixed place for hand washing on HH premises</v>
      </c>
    </row>
    <row r="42" spans="1:4" ht="66" customHeight="1" x14ac:dyDescent="0.4">
      <c r="A42" s="29">
        <f t="shared" si="2"/>
        <v>3</v>
      </c>
      <c r="B42" s="29"/>
      <c r="C42" s="37" t="str" cm="1">
        <f t="array" ref="C42">IFERROR(IF(A33+1&gt;SelectedSurveyCount," - ",C33)," - ")</f>
        <v>Survey Qs</v>
      </c>
      <c r="D42" s="38" t="str" cm="1">
        <f t="array" ref="D42">IFERROR(INDEX(T_Source[#All],MATCH(A42,T_Source[ID select],0)+1,MATCH($C42,T_Source[#Headers],0))," - ")</f>
        <v>We would like to learn about the places that households use to wash their hands. Can you please show me where members of your household most often wash their hands? + Observation of water &amp; soap</v>
      </c>
    </row>
    <row r="43" spans="1:4" ht="35.049999999999997" customHeight="1" x14ac:dyDescent="0.4">
      <c r="A43" s="29">
        <f t="shared" si="2"/>
        <v>3</v>
      </c>
      <c r="B43" s="29"/>
      <c r="C43" s="37" t="str" cm="1">
        <f t="array" ref="C43">IFERROR(IF(A34+1&gt;SelectedSurveyCount," - ",C34)," - ")</f>
        <v>Numerator</v>
      </c>
      <c r="D43" s="38" t="str" cm="1">
        <f t="array" ref="D43">IFERROR(INDEX(T_Source[#All],MATCH(A43,T_Source[ID select],0)+1,MATCH($C43,T_Source[#Headers],0))," - ")</f>
        <v>Number of household members with no fixed place for hand washing where water and soap or detergent are present</v>
      </c>
    </row>
    <row r="44" spans="1:4" x14ac:dyDescent="0.4">
      <c r="A44" s="29">
        <f t="shared" si="2"/>
        <v>3</v>
      </c>
      <c r="B44" s="29"/>
      <c r="C44" s="37" t="str" cm="1">
        <f t="array" ref="C44">IFERROR(IF(A35+1&gt;SelectedSurveyCount," - ",C35)," - ")</f>
        <v>Denominator</v>
      </c>
      <c r="D44" s="38" t="str" cm="1">
        <f t="array" ref="D44">IFERROR(INDEX(T_Source[#All],MATCH(A44,T_Source[ID select],0)+1,MATCH($C44,T_Source[#Headers],0))," - ")</f>
        <v>Total number of household members</v>
      </c>
    </row>
    <row r="45" spans="1:4" x14ac:dyDescent="0.4">
      <c r="A45" s="29">
        <f t="shared" si="2"/>
        <v>3</v>
      </c>
      <c r="B45" s="29"/>
      <c r="C45" s="37" t="str" cm="1">
        <f t="array" ref="C45">IFERROR(IF(A36+1&gt;SelectedSurveyCount," - ",C36)," - ")</f>
        <v>Recall period</v>
      </c>
      <c r="D45" s="38" t="str" cm="1">
        <f t="array" ref="D45">IFERROR(INDEX(T_Source[#All],MATCH(A45,T_Source[ID select],0)+1,MATCH($C45,T_Source[#Headers],0))," - ")</f>
        <v>Present</v>
      </c>
    </row>
    <row r="46" spans="1:4" ht="12.6" thickBot="1" x14ac:dyDescent="0.45">
      <c r="A46" s="29">
        <f t="shared" si="2"/>
        <v>3</v>
      </c>
      <c r="B46" s="29"/>
      <c r="C46" s="39" t="str" cm="1">
        <f t="array" ref="C46">IFERROR(IF(A37+1&gt;SelectedSurveyCount," - ",C37)," - ")</f>
        <v>Source</v>
      </c>
      <c r="D46" s="40" t="str" cm="1">
        <f t="array" ref="D46">IFERROR(INDEX(T_Source[#All],MATCH(A46,T_Source[ID select],0)+1,MATCH($C46,T_Source[#Headers],0))," - ")</f>
        <v>Standard (JMP and SDG)</v>
      </c>
    </row>
    <row r="47" spans="1:4" ht="12.6" thickTop="1" x14ac:dyDescent="0.4"/>
    <row r="48" spans="1:4" x14ac:dyDescent="0.4"/>
  </sheetData>
  <mergeCells count="3">
    <mergeCell ref="A6:D6"/>
    <mergeCell ref="E1:F2"/>
    <mergeCell ref="E3:F3"/>
  </mergeCells>
  <conditionalFormatting sqref="D3">
    <cfRule type="expression" dxfId="22" priority="1">
      <formula>$A$21&gt;SelectedSurveyCount</formula>
    </cfRule>
  </conditionalFormatting>
  <hyperlinks>
    <hyperlink ref="E3:F3" location="'START HERE Instructions for use'!A1" display="&lt;&lt;&lt;" xr:uid="{FD8BDA38-AB41-4199-93C6-80AE5056475D}"/>
  </hyperlinks>
  <pageMargins left="0.7" right="0.7" top="0.75" bottom="0.75" header="0.3" footer="0.3"/>
  <pageSetup paperSize="9" orientation="portrait" r:id="rId1"/>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F41C4-A40A-4E12-A8DC-49038691DBFD}">
  <dimension ref="A1:E39"/>
  <sheetViews>
    <sheetView showGridLines="0" zoomScale="85" zoomScaleNormal="85" workbookViewId="0">
      <selection activeCell="D7" sqref="D7"/>
    </sheetView>
  </sheetViews>
  <sheetFormatPr defaultColWidth="0" defaultRowHeight="18" customHeight="1" zeroHeight="1" x14ac:dyDescent="0.55000000000000004"/>
  <cols>
    <col min="1" max="1" width="8.47265625" style="13" customWidth="1"/>
    <col min="2" max="2" width="13.47265625" style="13" customWidth="1"/>
    <col min="3" max="3" width="34" style="13" customWidth="1"/>
    <col min="4" max="4" width="14" style="13" customWidth="1"/>
    <col min="5" max="16384" width="8.47265625" style="13" hidden="1"/>
  </cols>
  <sheetData>
    <row r="1" spans="1:5" ht="18" customHeight="1" x14ac:dyDescent="0.55000000000000004">
      <c r="A1" s="16"/>
      <c r="B1" s="23" t="s">
        <v>1035</v>
      </c>
      <c r="C1" s="16"/>
      <c r="D1" s="57" t="s">
        <v>1064</v>
      </c>
      <c r="E1" s="57"/>
    </row>
    <row r="2" spans="1:5" s="20" customFormat="1" ht="18" customHeight="1" x14ac:dyDescent="0.55000000000000004">
      <c r="B2" s="20" t="s">
        <v>1034</v>
      </c>
      <c r="D2" s="57"/>
      <c r="E2" s="57"/>
    </row>
    <row r="3" spans="1:5" s="26" customFormat="1" ht="14.1" customHeight="1" x14ac:dyDescent="0.55000000000000004">
      <c r="A3" s="24"/>
      <c r="B3" s="25" t="s">
        <v>97</v>
      </c>
      <c r="C3" s="25" t="s">
        <v>98</v>
      </c>
      <c r="D3" s="58" t="s">
        <v>1062</v>
      </c>
      <c r="E3" s="58"/>
    </row>
    <row r="4" spans="1:5" s="26" customFormat="1" ht="14.1" customHeight="1" x14ac:dyDescent="0.55000000000000004">
      <c r="A4" s="24"/>
      <c r="B4" s="25" t="s">
        <v>99</v>
      </c>
      <c r="C4" s="25" t="s">
        <v>100</v>
      </c>
      <c r="D4" s="24"/>
    </row>
    <row r="5" spans="1:5" s="26" customFormat="1" ht="14.1" customHeight="1" x14ac:dyDescent="0.55000000000000004">
      <c r="A5" s="24"/>
      <c r="B5" s="25" t="s">
        <v>101</v>
      </c>
      <c r="C5" s="25" t="s">
        <v>102</v>
      </c>
      <c r="D5" s="24"/>
    </row>
    <row r="6" spans="1:5" s="26" customFormat="1" ht="14.1" customHeight="1" x14ac:dyDescent="0.55000000000000004">
      <c r="A6" s="24"/>
      <c r="B6" s="25" t="s">
        <v>103</v>
      </c>
      <c r="C6" s="25" t="s">
        <v>104</v>
      </c>
      <c r="D6" s="24"/>
    </row>
    <row r="7" spans="1:5" s="26" customFormat="1" ht="14.1" customHeight="1" x14ac:dyDescent="0.55000000000000004">
      <c r="A7" s="24"/>
      <c r="B7" s="25" t="s">
        <v>105</v>
      </c>
      <c r="C7" s="25" t="s">
        <v>106</v>
      </c>
      <c r="D7" s="24"/>
    </row>
    <row r="8" spans="1:5" s="26" customFormat="1" ht="14.1" customHeight="1" x14ac:dyDescent="0.55000000000000004">
      <c r="A8" s="24"/>
      <c r="B8" s="25" t="s">
        <v>107</v>
      </c>
      <c r="C8" s="25" t="s">
        <v>108</v>
      </c>
      <c r="D8" s="24"/>
    </row>
    <row r="9" spans="1:5" s="26" customFormat="1" ht="14.1" customHeight="1" x14ac:dyDescent="0.55000000000000004">
      <c r="A9" s="24"/>
      <c r="B9" s="25" t="s">
        <v>109</v>
      </c>
      <c r="C9" s="25" t="s">
        <v>110</v>
      </c>
      <c r="D9" s="24"/>
    </row>
    <row r="10" spans="1:5" s="26" customFormat="1" ht="14.1" customHeight="1" x14ac:dyDescent="0.55000000000000004">
      <c r="A10" s="24"/>
      <c r="B10" s="25" t="s">
        <v>111</v>
      </c>
      <c r="C10" s="25" t="s">
        <v>112</v>
      </c>
      <c r="D10" s="24"/>
    </row>
    <row r="11" spans="1:5" s="26" customFormat="1" ht="14.1" customHeight="1" x14ac:dyDescent="0.55000000000000004">
      <c r="A11" s="24"/>
      <c r="B11" s="25" t="s">
        <v>113</v>
      </c>
      <c r="C11" s="25" t="s">
        <v>114</v>
      </c>
      <c r="D11" s="24"/>
    </row>
    <row r="12" spans="1:5" s="26" customFormat="1" ht="14.1" customHeight="1" x14ac:dyDescent="0.55000000000000004">
      <c r="A12" s="24"/>
      <c r="B12" s="25" t="s">
        <v>115</v>
      </c>
      <c r="C12" s="25" t="s">
        <v>116</v>
      </c>
      <c r="D12" s="24"/>
    </row>
    <row r="13" spans="1:5" s="26" customFormat="1" ht="14.1" customHeight="1" x14ac:dyDescent="0.55000000000000004">
      <c r="A13" s="24"/>
      <c r="B13" s="25" t="s">
        <v>117</v>
      </c>
      <c r="C13" s="25" t="s">
        <v>118</v>
      </c>
      <c r="D13" s="24"/>
    </row>
    <row r="14" spans="1:5" s="26" customFormat="1" ht="14.1" customHeight="1" x14ac:dyDescent="0.55000000000000004">
      <c r="A14" s="24"/>
      <c r="B14" s="25" t="s">
        <v>119</v>
      </c>
      <c r="C14" s="25" t="s">
        <v>120</v>
      </c>
      <c r="D14" s="24"/>
    </row>
    <row r="15" spans="1:5" s="26" customFormat="1" ht="14.1" customHeight="1" x14ac:dyDescent="0.55000000000000004">
      <c r="A15" s="24"/>
      <c r="B15" s="25" t="s">
        <v>121</v>
      </c>
      <c r="C15" s="25" t="s">
        <v>122</v>
      </c>
      <c r="D15" s="24"/>
    </row>
    <row r="16" spans="1:5" s="26" customFormat="1" ht="14.1" customHeight="1" x14ac:dyDescent="0.55000000000000004">
      <c r="A16" s="24"/>
      <c r="B16" s="25" t="s">
        <v>123</v>
      </c>
      <c r="C16" s="25" t="s">
        <v>124</v>
      </c>
      <c r="D16" s="24"/>
    </row>
    <row r="17" spans="1:4" s="26" customFormat="1" ht="14.1" customHeight="1" x14ac:dyDescent="0.55000000000000004">
      <c r="A17" s="24"/>
      <c r="B17" s="25" t="s">
        <v>125</v>
      </c>
      <c r="C17" s="25" t="s">
        <v>126</v>
      </c>
      <c r="D17" s="24"/>
    </row>
    <row r="18" spans="1:4" s="26" customFormat="1" ht="14.1" customHeight="1" x14ac:dyDescent="0.55000000000000004">
      <c r="A18" s="24"/>
      <c r="B18" s="25" t="s">
        <v>127</v>
      </c>
      <c r="C18" s="25" t="s">
        <v>128</v>
      </c>
      <c r="D18" s="24"/>
    </row>
    <row r="19" spans="1:4" s="26" customFormat="1" ht="14.1" customHeight="1" x14ac:dyDescent="0.55000000000000004">
      <c r="A19" s="24"/>
      <c r="B19" s="25" t="s">
        <v>23</v>
      </c>
      <c r="C19" s="25" t="s">
        <v>129</v>
      </c>
      <c r="D19" s="24"/>
    </row>
    <row r="20" spans="1:4" s="26" customFormat="1" ht="14.1" customHeight="1" x14ac:dyDescent="0.55000000000000004">
      <c r="A20" s="24"/>
      <c r="B20" s="25" t="s">
        <v>130</v>
      </c>
      <c r="C20" s="25" t="s">
        <v>131</v>
      </c>
      <c r="D20" s="24"/>
    </row>
    <row r="21" spans="1:4" s="26" customFormat="1" ht="14.1" customHeight="1" x14ac:dyDescent="0.55000000000000004">
      <c r="A21" s="24"/>
      <c r="B21" s="25" t="s">
        <v>132</v>
      </c>
      <c r="C21" s="25" t="s">
        <v>133</v>
      </c>
      <c r="D21" s="24"/>
    </row>
    <row r="22" spans="1:4" s="26" customFormat="1" ht="14.1" customHeight="1" x14ac:dyDescent="0.55000000000000004">
      <c r="A22" s="24"/>
      <c r="B22" s="25" t="s">
        <v>134</v>
      </c>
      <c r="C22" s="25" t="s">
        <v>135</v>
      </c>
      <c r="D22" s="24"/>
    </row>
    <row r="23" spans="1:4" s="26" customFormat="1" ht="14.1" customHeight="1" x14ac:dyDescent="0.55000000000000004">
      <c r="A23" s="24"/>
      <c r="B23" s="25" t="s">
        <v>136</v>
      </c>
      <c r="C23" s="25" t="s">
        <v>137</v>
      </c>
      <c r="D23" s="24"/>
    </row>
    <row r="24" spans="1:4" s="26" customFormat="1" ht="14.1" customHeight="1" x14ac:dyDescent="0.55000000000000004">
      <c r="A24" s="24"/>
      <c r="B24" s="25" t="s">
        <v>138</v>
      </c>
      <c r="C24" s="25" t="s">
        <v>139</v>
      </c>
      <c r="D24" s="24"/>
    </row>
    <row r="25" spans="1:4" s="26" customFormat="1" ht="14.1" customHeight="1" x14ac:dyDescent="0.55000000000000004">
      <c r="A25" s="24"/>
      <c r="B25" s="25" t="s">
        <v>140</v>
      </c>
      <c r="C25" s="25" t="s">
        <v>141</v>
      </c>
      <c r="D25" s="24"/>
    </row>
    <row r="26" spans="1:4" s="26" customFormat="1" ht="14.1" customHeight="1" x14ac:dyDescent="0.55000000000000004">
      <c r="A26" s="24"/>
      <c r="B26" s="25" t="s">
        <v>142</v>
      </c>
      <c r="C26" s="25" t="s">
        <v>143</v>
      </c>
      <c r="D26" s="24"/>
    </row>
    <row r="27" spans="1:4" s="26" customFormat="1" ht="14.1" customHeight="1" x14ac:dyDescent="0.55000000000000004">
      <c r="A27" s="24"/>
      <c r="B27" s="25" t="s">
        <v>144</v>
      </c>
      <c r="C27" s="25" t="s">
        <v>145</v>
      </c>
      <c r="D27" s="24"/>
    </row>
    <row r="28" spans="1:4" s="26" customFormat="1" ht="14.1" customHeight="1" x14ac:dyDescent="0.55000000000000004">
      <c r="A28" s="24"/>
      <c r="B28" s="25" t="s">
        <v>146</v>
      </c>
      <c r="C28" s="25" t="s">
        <v>147</v>
      </c>
      <c r="D28" s="24"/>
    </row>
    <row r="29" spans="1:4" s="26" customFormat="1" ht="14.1" customHeight="1" x14ac:dyDescent="0.55000000000000004">
      <c r="A29" s="24"/>
      <c r="B29" s="25" t="s">
        <v>148</v>
      </c>
      <c r="C29" s="25" t="s">
        <v>149</v>
      </c>
      <c r="D29" s="24"/>
    </row>
    <row r="30" spans="1:4" s="26" customFormat="1" ht="14.1" customHeight="1" x14ac:dyDescent="0.55000000000000004">
      <c r="A30" s="24"/>
      <c r="B30" s="25" t="s">
        <v>150</v>
      </c>
      <c r="C30" s="25" t="s">
        <v>151</v>
      </c>
      <c r="D30" s="24"/>
    </row>
    <row r="31" spans="1:4" s="26" customFormat="1" ht="14.1" customHeight="1" x14ac:dyDescent="0.55000000000000004">
      <c r="A31" s="24"/>
      <c r="B31" s="25" t="s">
        <v>152</v>
      </c>
      <c r="C31" s="25" t="s">
        <v>153</v>
      </c>
      <c r="D31" s="24"/>
    </row>
    <row r="32" spans="1:4" s="26" customFormat="1" ht="14.1" customHeight="1" x14ac:dyDescent="0.55000000000000004">
      <c r="A32" s="24"/>
      <c r="B32" s="25" t="s">
        <v>154</v>
      </c>
      <c r="C32" s="25" t="s">
        <v>155</v>
      </c>
      <c r="D32" s="24"/>
    </row>
    <row r="33" spans="1:4" s="26" customFormat="1" ht="14.1" customHeight="1" x14ac:dyDescent="0.55000000000000004">
      <c r="A33" s="24"/>
      <c r="B33" s="25" t="s">
        <v>156</v>
      </c>
      <c r="C33" s="25" t="s">
        <v>157</v>
      </c>
      <c r="D33" s="24"/>
    </row>
    <row r="34" spans="1:4" s="26" customFormat="1" ht="14.1" customHeight="1" x14ac:dyDescent="0.55000000000000004">
      <c r="A34" s="24"/>
      <c r="B34" s="25" t="s">
        <v>158</v>
      </c>
      <c r="C34" s="25" t="s">
        <v>159</v>
      </c>
      <c r="D34" s="24"/>
    </row>
    <row r="35" spans="1:4" s="26" customFormat="1" ht="14.1" customHeight="1" x14ac:dyDescent="0.55000000000000004">
      <c r="A35" s="24"/>
      <c r="B35" s="25" t="s">
        <v>160</v>
      </c>
      <c r="C35" s="25" t="s">
        <v>161</v>
      </c>
      <c r="D35" s="24"/>
    </row>
    <row r="36" spans="1:4" s="26" customFormat="1" ht="14.1" customHeight="1" x14ac:dyDescent="0.55000000000000004">
      <c r="A36" s="24"/>
      <c r="B36" s="25" t="s">
        <v>162</v>
      </c>
      <c r="C36" s="25" t="s">
        <v>163</v>
      </c>
      <c r="D36" s="24"/>
    </row>
    <row r="37" spans="1:4" s="26" customFormat="1" ht="14.1" customHeight="1" x14ac:dyDescent="0.55000000000000004">
      <c r="A37" s="24"/>
      <c r="B37" s="25" t="s">
        <v>25</v>
      </c>
      <c r="C37" s="25" t="s">
        <v>164</v>
      </c>
      <c r="D37" s="24"/>
    </row>
    <row r="38" spans="1:4" s="26" customFormat="1" ht="14.1" customHeight="1" x14ac:dyDescent="0.55000000000000004">
      <c r="A38" s="24"/>
      <c r="B38" s="25" t="s">
        <v>165</v>
      </c>
      <c r="C38" s="25" t="s">
        <v>166</v>
      </c>
      <c r="D38" s="24"/>
    </row>
    <row r="39" spans="1:4" ht="18" customHeight="1" x14ac:dyDescent="0.55000000000000004"/>
  </sheetData>
  <mergeCells count="2">
    <mergeCell ref="D1:E2"/>
    <mergeCell ref="D3:E3"/>
  </mergeCells>
  <hyperlinks>
    <hyperlink ref="D3:E3" location="'START HERE Instructions for use'!A1" display="&lt;&lt;&lt;" xr:uid="{234B8150-4510-424C-A389-F5E91024B54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10BCBF3D7F1544CB9735EC1A16F1632" ma:contentTypeVersion="14" ma:contentTypeDescription="Create a new document." ma:contentTypeScope="" ma:versionID="5ca73332f0b0bff2cf04adad26e791ef">
  <xsd:schema xmlns:xsd="http://www.w3.org/2001/XMLSchema" xmlns:xs="http://www.w3.org/2001/XMLSchema" xmlns:p="http://schemas.microsoft.com/office/2006/metadata/properties" xmlns:ns2="190a3dd4-6f9e-44c2-80da-c93ac57e44eb" xmlns:ns3="2d877e15-fe28-4861-88ed-ab7f6576aefa" targetNamespace="http://schemas.microsoft.com/office/2006/metadata/properties" ma:root="true" ma:fieldsID="633d4d162e4280b40edde9badfd0c6b6" ns2:_="" ns3:_="">
    <xsd:import namespace="190a3dd4-6f9e-44c2-80da-c93ac57e44eb"/>
    <xsd:import namespace="2d877e15-fe28-4861-88ed-ab7f6576aef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0a3dd4-6f9e-44c2-80da-c93ac57e44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99a65aa6-ac8d-46e4-9aa8-b40f8e8101f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d877e15-fe28-4861-88ed-ab7f6576aef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019d611-c807-43dc-94ab-84c497d85afd}" ma:internalName="TaxCatchAll" ma:showField="CatchAllData" ma:web="2d877e15-fe28-4861-88ed-ab7f6576ae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d877e15-fe28-4861-88ed-ab7f6576aefa" xsi:nil="true"/>
    <lcf76f155ced4ddcb4097134ff3c332f xmlns="190a3dd4-6f9e-44c2-80da-c93ac57e44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2B030FB-EB48-42D7-890B-1765460B38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0a3dd4-6f9e-44c2-80da-c93ac57e44eb"/>
    <ds:schemaRef ds:uri="2d877e15-fe28-4861-88ed-ab7f6576ae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3FD305-24C0-497D-97F3-B4B2C4C5305D}">
  <ds:schemaRefs>
    <ds:schemaRef ds:uri="http://schemas.microsoft.com/sharepoint/v3/contenttype/forms"/>
  </ds:schemaRefs>
</ds:datastoreItem>
</file>

<file path=customXml/itemProps3.xml><?xml version="1.0" encoding="utf-8"?>
<ds:datastoreItem xmlns:ds="http://schemas.openxmlformats.org/officeDocument/2006/customXml" ds:itemID="{D6410CD9-9BB7-4A66-B7F1-C54738490D65}">
  <ds:schemaRefs>
    <ds:schemaRef ds:uri="http://purl.org/dc/dcmitype/"/>
    <ds:schemaRef ds:uri="http://schemas.microsoft.com/office/2006/documentManagement/types"/>
    <ds:schemaRef ds:uri="http://schemas.microsoft.com/office/2006/metadata/properties"/>
    <ds:schemaRef ds:uri="190a3dd4-6f9e-44c2-80da-c93ac57e44eb"/>
    <ds:schemaRef ds:uri="http://schemas.microsoft.com/office/infopath/2007/PartnerControls"/>
    <ds:schemaRef ds:uri="http://purl.org/dc/elements/1.1/"/>
    <ds:schemaRef ds:uri="http://www.w3.org/XML/1998/namespace"/>
    <ds:schemaRef ds:uri="http://schemas.openxmlformats.org/package/2006/metadata/core-properties"/>
    <ds:schemaRef ds:uri="2d877e15-fe28-4861-88ed-ab7f6576aef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 ME</vt:lpstr>
      <vt:lpstr>START HERE Instructions for use</vt:lpstr>
      <vt:lpstr>1. Introduction</vt:lpstr>
      <vt:lpstr>2. Indicators list</vt:lpstr>
      <vt:lpstr>Frequencies</vt:lpstr>
      <vt:lpstr>3. Report</vt:lpstr>
      <vt:lpstr>4. List of abbrev.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Sumanta Neupane (IFPRI-India);Andras Ujszaszy</dc:creator>
  <cp:keywords/>
  <dc:description/>
  <cp:lastModifiedBy>András Újszászy</cp:lastModifiedBy>
  <cp:lastPrinted>2025-12-11T23:31:15Z</cp:lastPrinted>
  <dcterms:created xsi:type="dcterms:W3CDTF">2015-06-05T18:17:20Z</dcterms:created>
  <dcterms:modified xsi:type="dcterms:W3CDTF">2026-01-02T08:27:42Z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0x010100B10BCBF3D7F1544CB9735EC1A16F1632</vt:lpwstr>
  </property>
  <property fmtid="{D5CDD505-2E9C-101B-9397-08002B2CF9AE}" pid="3" name="MediaServiceImageTags">
    <vt:lpwstr/>
  </property>
  <property fmtid="{D5CDD505-2E9C-101B-9397-08002B2CF9AE}" pid="4" name="MSIP_Label_cd62c177-77d2-4acc-ada7-7a7d49f33b35_Enabled">
    <vt:lpwstr>true</vt:lpwstr>
  </property>
  <property fmtid="{D5CDD505-2E9C-101B-9397-08002B2CF9AE}" pid="5" name="MSIP_Label_cd62c177-77d2-4acc-ada7-7a7d49f33b35_SetDate">
    <vt:lpwstr>2025-09-12T15:17:49Z</vt:lpwstr>
  </property>
  <property fmtid="{D5CDD505-2E9C-101B-9397-08002B2CF9AE}" pid="6" name="MSIP_Label_cd62c177-77d2-4acc-ada7-7a7d49f33b35_Method">
    <vt:lpwstr>Privileged</vt:lpwstr>
  </property>
  <property fmtid="{D5CDD505-2E9C-101B-9397-08002B2CF9AE}" pid="7" name="MSIP_Label_cd62c177-77d2-4acc-ada7-7a7d49f33b35_Name">
    <vt:lpwstr>Public</vt:lpwstr>
  </property>
  <property fmtid="{D5CDD505-2E9C-101B-9397-08002B2CF9AE}" pid="8" name="MSIP_Label_cd62c177-77d2-4acc-ada7-7a7d49f33b35_SiteId">
    <vt:lpwstr>2518aa67-b0be-41af-9ff2-0389673a6b38</vt:lpwstr>
  </property>
  <property fmtid="{D5CDD505-2E9C-101B-9397-08002B2CF9AE}" pid="9" name="MSIP_Label_cd62c177-77d2-4acc-ada7-7a7d49f33b35_ActionId">
    <vt:lpwstr>ff5aec35-4951-4b29-aa7e-6a3818010a4f</vt:lpwstr>
  </property>
  <property fmtid="{D5CDD505-2E9C-101B-9397-08002B2CF9AE}" pid="10" name="MSIP_Label_cd62c177-77d2-4acc-ada7-7a7d49f33b35_ContentBits">
    <vt:lpwstr>0</vt:lpwstr>
  </property>
  <property fmtid="{D5CDD505-2E9C-101B-9397-08002B2CF9AE}" pid="11" name="MSIP_Label_cd62c177-77d2-4acc-ada7-7a7d49f33b35_Tag">
    <vt:lpwstr>10, 0, 1, 1</vt:lpwstr>
  </property>
</Properties>
</file>